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preadsheets\Construction Reports\2023 Spreadsheets\"/>
    </mc:Choice>
  </mc:AlternateContent>
  <xr:revisionPtr revIDLastSave="0" documentId="13_ncr:1_{BE54AD15-EB02-4CAB-A3A7-5692691640F2}" xr6:coauthVersionLast="47" xr6:coauthVersionMax="47" xr10:uidLastSave="{00000000-0000-0000-0000-000000000000}"/>
  <workbookProtection workbookAlgorithmName="SHA-512" workbookHashValue="fFwxG2iO2rPObX+/xuFlUy7x+U1v2Q7DqWydEi1gk6tsQgVhLHdf30vYqQ1jTnpO6Zm2uN8iQPKFblbWnLdRcw==" workbookSaltValue="NgYg/DxqmcYL3mUd2ieF4g==" workbookSpinCount="100000" lockStructure="1"/>
  <bookViews>
    <workbookView xWindow="1455" yWindow="630" windowWidth="26145" windowHeight="14340" xr2:uid="{BA5D73AB-C0D0-482D-A42F-AAD1B95A83DD}"/>
  </bookViews>
  <sheets>
    <sheet name="Test Results" sheetId="2" r:id="rId1"/>
    <sheet name="Core Sample Testing" sheetId="3" r:id="rId2"/>
    <sheet name="LM Testing 1" sheetId="9" r:id="rId3"/>
    <sheet name="LM Testing 2" sheetId="10" r:id="rId4"/>
    <sheet name="LM Testing 3" sheetId="11" r:id="rId5"/>
    <sheet name="LM Testing 4" sheetId="12" r:id="rId6"/>
    <sheet name="Control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102" i="3" l="1" a="1"/>
  <c r="AT102" i="3" s="1"/>
  <c r="AM102" i="3" a="1"/>
  <c r="AM102" i="3" s="1"/>
  <c r="AF102" i="3" a="1"/>
  <c r="AF102" i="3" s="1"/>
  <c r="Y102" i="3" a="1"/>
  <c r="Y102" i="3" s="1"/>
  <c r="R102" i="3" a="1"/>
  <c r="R102" i="3" s="1"/>
  <c r="AG99" i="3"/>
  <c r="Y52" i="2"/>
  <c r="T52" i="2"/>
  <c r="O52" i="2"/>
  <c r="J52" i="2"/>
  <c r="BK120" i="10"/>
  <c r="BK43" i="10"/>
  <c r="BK120" i="11"/>
  <c r="BK43" i="11"/>
  <c r="BK120" i="12"/>
  <c r="BK43" i="12"/>
  <c r="BK120" i="9"/>
  <c r="BK43" i="9"/>
  <c r="U5" i="12" l="1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48" i="2"/>
  <c r="Y44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48" i="2"/>
  <c r="T44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48" i="2"/>
  <c r="O44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48" i="2"/>
  <c r="J44" i="2"/>
  <c r="AZ9" i="12"/>
  <c r="J9" i="12"/>
  <c r="AZ7" i="12"/>
  <c r="AA7" i="12"/>
  <c r="J7" i="12"/>
  <c r="AZ9" i="11"/>
  <c r="J9" i="11"/>
  <c r="AZ7" i="11"/>
  <c r="AA7" i="11"/>
  <c r="J7" i="11"/>
  <c r="U5" i="11"/>
  <c r="AZ9" i="10"/>
  <c r="J9" i="10"/>
  <c r="AZ7" i="10"/>
  <c r="AA7" i="10"/>
  <c r="J7" i="10"/>
  <c r="AZ9" i="9"/>
  <c r="J9" i="9"/>
  <c r="AZ7" i="9"/>
  <c r="AA7" i="9"/>
  <c r="J7" i="9"/>
  <c r="U5" i="9"/>
  <c r="N126" i="12"/>
  <c r="N123" i="12"/>
  <c r="N120" i="12"/>
  <c r="N117" i="12"/>
  <c r="N114" i="12"/>
  <c r="N111" i="12"/>
  <c r="N108" i="12"/>
  <c r="N105" i="12"/>
  <c r="N102" i="12"/>
  <c r="N99" i="12"/>
  <c r="N96" i="12"/>
  <c r="N93" i="12"/>
  <c r="T90" i="12"/>
  <c r="Z90" i="12" s="1"/>
  <c r="N90" i="12"/>
  <c r="BK81" i="12"/>
  <c r="N129" i="12" s="1"/>
  <c r="H132" i="12" s="1"/>
  <c r="Z69" i="12"/>
  <c r="Z72" i="12" s="1"/>
  <c r="Z78" i="12" s="1"/>
  <c r="Y60" i="2" s="1"/>
  <c r="Z63" i="12"/>
  <c r="Z37" i="12"/>
  <c r="T37" i="12"/>
  <c r="N37" i="12"/>
  <c r="BK31" i="12"/>
  <c r="BK34" i="12" s="1"/>
  <c r="BE31" i="12"/>
  <c r="BE34" i="12" s="1"/>
  <c r="AY31" i="12"/>
  <c r="AY34" i="12" s="1"/>
  <c r="Z28" i="12"/>
  <c r="Z40" i="12" s="1"/>
  <c r="Z43" i="12" s="1"/>
  <c r="T28" i="12"/>
  <c r="N28" i="12"/>
  <c r="N126" i="11"/>
  <c r="N123" i="11"/>
  <c r="N120" i="11"/>
  <c r="N117" i="11"/>
  <c r="N114" i="11"/>
  <c r="N111" i="11"/>
  <c r="N108" i="11"/>
  <c r="N105" i="11"/>
  <c r="N102" i="11"/>
  <c r="N99" i="11"/>
  <c r="N96" i="11"/>
  <c r="N93" i="11"/>
  <c r="T90" i="11"/>
  <c r="N90" i="11"/>
  <c r="BK81" i="11"/>
  <c r="N129" i="11" s="1"/>
  <c r="H132" i="11" s="1"/>
  <c r="Z69" i="11"/>
  <c r="Z72" i="11" s="1"/>
  <c r="Z78" i="11" s="1"/>
  <c r="T60" i="2" s="1"/>
  <c r="Z63" i="11"/>
  <c r="Z37" i="11"/>
  <c r="Z40" i="11" s="1"/>
  <c r="Z43" i="11" s="1"/>
  <c r="T37" i="11"/>
  <c r="N37" i="11"/>
  <c r="N40" i="11" s="1"/>
  <c r="N43" i="11" s="1"/>
  <c r="BE34" i="11"/>
  <c r="BK31" i="11"/>
  <c r="BK34" i="11" s="1"/>
  <c r="BE31" i="11"/>
  <c r="AY31" i="11"/>
  <c r="AY34" i="11" s="1"/>
  <c r="Z28" i="11"/>
  <c r="T28" i="11"/>
  <c r="T40" i="11" s="1"/>
  <c r="T43" i="11" s="1"/>
  <c r="N28" i="11"/>
  <c r="N126" i="10"/>
  <c r="N123" i="10"/>
  <c r="N120" i="10"/>
  <c r="N117" i="10"/>
  <c r="N114" i="10"/>
  <c r="N111" i="10"/>
  <c r="N108" i="10"/>
  <c r="N105" i="10"/>
  <c r="N102" i="10"/>
  <c r="N99" i="10"/>
  <c r="N96" i="10"/>
  <c r="N93" i="10"/>
  <c r="N90" i="10"/>
  <c r="T90" i="10" s="1"/>
  <c r="BK81" i="10"/>
  <c r="N129" i="10" s="1"/>
  <c r="H132" i="10" s="1"/>
  <c r="Z69" i="10"/>
  <c r="Z63" i="10"/>
  <c r="Z72" i="10" s="1"/>
  <c r="Z78" i="10" s="1"/>
  <c r="O60" i="2" s="1"/>
  <c r="Z37" i="10"/>
  <c r="T37" i="10"/>
  <c r="N37" i="10"/>
  <c r="N40" i="10" s="1"/>
  <c r="N43" i="10" s="1"/>
  <c r="BE34" i="10"/>
  <c r="BK31" i="10"/>
  <c r="BK34" i="10" s="1"/>
  <c r="BE31" i="10"/>
  <c r="AY31" i="10"/>
  <c r="AY34" i="10" s="1"/>
  <c r="Z28" i="10"/>
  <c r="Z40" i="10" s="1"/>
  <c r="Z43" i="10" s="1"/>
  <c r="T28" i="10"/>
  <c r="T40" i="10" s="1"/>
  <c r="T43" i="10" s="1"/>
  <c r="N28" i="10"/>
  <c r="N126" i="9"/>
  <c r="N123" i="9"/>
  <c r="N120" i="9"/>
  <c r="N117" i="9"/>
  <c r="N114" i="9"/>
  <c r="N111" i="9"/>
  <c r="N108" i="9"/>
  <c r="N105" i="9"/>
  <c r="N102" i="9"/>
  <c r="N99" i="9"/>
  <c r="N96" i="9"/>
  <c r="N93" i="9"/>
  <c r="N90" i="9"/>
  <c r="T90" i="9" s="1"/>
  <c r="BK81" i="9"/>
  <c r="N129" i="9" s="1"/>
  <c r="H132" i="9" s="1"/>
  <c r="Z69" i="9"/>
  <c r="Z63" i="9"/>
  <c r="Z37" i="9"/>
  <c r="T37" i="9"/>
  <c r="N37" i="9"/>
  <c r="BK31" i="9"/>
  <c r="BK34" i="9" s="1"/>
  <c r="BE31" i="9"/>
  <c r="BE34" i="9" s="1"/>
  <c r="AY31" i="9"/>
  <c r="AY34" i="9" s="1"/>
  <c r="Z28" i="9"/>
  <c r="T28" i="9"/>
  <c r="N28" i="9"/>
  <c r="N40" i="9" s="1"/>
  <c r="N43" i="9" s="1"/>
  <c r="T40" i="9" l="1"/>
  <c r="T43" i="9" s="1"/>
  <c r="Z40" i="9"/>
  <c r="Z43" i="9" s="1"/>
  <c r="T40" i="12"/>
  <c r="T43" i="12" s="1"/>
  <c r="BE37" i="11"/>
  <c r="Z72" i="9"/>
  <c r="Z78" i="9" s="1"/>
  <c r="J60" i="2" s="1"/>
  <c r="N40" i="12"/>
  <c r="N43" i="12" s="1"/>
  <c r="U5" i="10"/>
  <c r="T46" i="10"/>
  <c r="O50" i="2" s="1"/>
  <c r="Z90" i="11"/>
  <c r="T93" i="11"/>
  <c r="BE37" i="12"/>
  <c r="T46" i="12"/>
  <c r="Y50" i="2" s="1"/>
  <c r="BE37" i="9"/>
  <c r="Z90" i="9"/>
  <c r="T93" i="9"/>
  <c r="BE37" i="10"/>
  <c r="T46" i="9"/>
  <c r="J50" i="2" s="1"/>
  <c r="Z90" i="10"/>
  <c r="T93" i="10"/>
  <c r="T46" i="11"/>
  <c r="T50" i="2" s="1"/>
  <c r="T93" i="12"/>
  <c r="BK123" i="9"/>
  <c r="BK126" i="9" s="1"/>
  <c r="BK129" i="9" s="1"/>
  <c r="BK132" i="9" s="1"/>
  <c r="J56" i="2" s="1"/>
  <c r="BK123" i="10"/>
  <c r="BK126" i="10" s="1"/>
  <c r="BK129" i="10" s="1"/>
  <c r="BK132" i="10" s="1"/>
  <c r="O56" i="2" s="1"/>
  <c r="BK123" i="11"/>
  <c r="BK126" i="11" s="1"/>
  <c r="BK129" i="11" s="1"/>
  <c r="BK132" i="11" s="1"/>
  <c r="T56" i="2" s="1"/>
  <c r="BK123" i="12"/>
  <c r="BK126" i="12" s="1"/>
  <c r="BK129" i="12" s="1"/>
  <c r="BK132" i="12" s="1"/>
  <c r="Y56" i="2" s="1"/>
  <c r="T96" i="11" l="1"/>
  <c r="Z93" i="11"/>
  <c r="Z93" i="12"/>
  <c r="T96" i="12"/>
  <c r="T96" i="10"/>
  <c r="Z93" i="10"/>
  <c r="BK93" i="11"/>
  <c r="BK135" i="11"/>
  <c r="T58" i="2" s="1"/>
  <c r="BK93" i="9"/>
  <c r="BK135" i="9"/>
  <c r="J58" i="2" s="1"/>
  <c r="T96" i="9"/>
  <c r="Z93" i="9"/>
  <c r="BK93" i="12"/>
  <c r="BK135" i="12"/>
  <c r="Y58" i="2" s="1"/>
  <c r="BK93" i="10"/>
  <c r="BK135" i="10"/>
  <c r="O58" i="2" s="1"/>
  <c r="BK96" i="11" l="1"/>
  <c r="BK99" i="11" s="1"/>
  <c r="BK96" i="10"/>
  <c r="BK99" i="10" s="1"/>
  <c r="Z96" i="12"/>
  <c r="T99" i="12"/>
  <c r="T99" i="11"/>
  <c r="Z96" i="11"/>
  <c r="T99" i="9"/>
  <c r="Z96" i="9"/>
  <c r="BK96" i="12"/>
  <c r="BK99" i="12" s="1"/>
  <c r="BK96" i="9"/>
  <c r="BK99" i="9" s="1"/>
  <c r="T99" i="10"/>
  <c r="Z96" i="10"/>
  <c r="T102" i="10" l="1"/>
  <c r="Z99" i="10"/>
  <c r="BK102" i="12"/>
  <c r="T102" i="11"/>
  <c r="Z99" i="11"/>
  <c r="BK102" i="10"/>
  <c r="Z99" i="12"/>
  <c r="T102" i="12"/>
  <c r="BK102" i="9"/>
  <c r="T102" i="9"/>
  <c r="Z99" i="9"/>
  <c r="BK102" i="11"/>
  <c r="BK105" i="10" l="1"/>
  <c r="BK108" i="10" s="1"/>
  <c r="BK111" i="10" s="1"/>
  <c r="BK114" i="10" s="1"/>
  <c r="BK117" i="10" s="1"/>
  <c r="BK105" i="11"/>
  <c r="BK108" i="11" s="1"/>
  <c r="BK111" i="11" s="1"/>
  <c r="BK114" i="11" s="1"/>
  <c r="BK117" i="11" s="1"/>
  <c r="Z102" i="12"/>
  <c r="T105" i="12"/>
  <c r="BK105" i="12"/>
  <c r="BK108" i="12" s="1"/>
  <c r="BK111" i="12" s="1"/>
  <c r="BK114" i="12" s="1"/>
  <c r="BK117" i="12" s="1"/>
  <c r="T105" i="9"/>
  <c r="Z102" i="9"/>
  <c r="T105" i="10"/>
  <c r="Z102" i="10"/>
  <c r="BK105" i="9"/>
  <c r="BK108" i="9" s="1"/>
  <c r="BK111" i="9" s="1"/>
  <c r="BK114" i="9" s="1"/>
  <c r="BK117" i="9" s="1"/>
  <c r="T105" i="11"/>
  <c r="Z102" i="11"/>
  <c r="T108" i="11" l="1"/>
  <c r="Z105" i="11"/>
  <c r="T108" i="10"/>
  <c r="Z105" i="10"/>
  <c r="Z105" i="12"/>
  <c r="T108" i="12"/>
  <c r="T108" i="9"/>
  <c r="Z105" i="9"/>
  <c r="T111" i="10" l="1"/>
  <c r="Z108" i="10"/>
  <c r="T111" i="9"/>
  <c r="Z108" i="9"/>
  <c r="Z108" i="12"/>
  <c r="T111" i="12"/>
  <c r="T111" i="11"/>
  <c r="Z108" i="11"/>
  <c r="T114" i="11" l="1"/>
  <c r="Z111" i="11"/>
  <c r="T114" i="9"/>
  <c r="Z111" i="9"/>
  <c r="Z111" i="12"/>
  <c r="T114" i="12"/>
  <c r="T114" i="10"/>
  <c r="Z111" i="10"/>
  <c r="T117" i="10" l="1"/>
  <c r="Z114" i="10"/>
  <c r="T117" i="9"/>
  <c r="Z114" i="9"/>
  <c r="Z114" i="12"/>
  <c r="T117" i="12"/>
  <c r="T117" i="11"/>
  <c r="Z114" i="11"/>
  <c r="T120" i="11" l="1"/>
  <c r="Z117" i="11"/>
  <c r="T120" i="9"/>
  <c r="Z117" i="9"/>
  <c r="Z117" i="12"/>
  <c r="T120" i="12"/>
  <c r="T120" i="10"/>
  <c r="Z117" i="10"/>
  <c r="T123" i="10" l="1"/>
  <c r="Z120" i="10"/>
  <c r="T123" i="9"/>
  <c r="Z120" i="9"/>
  <c r="Z120" i="12"/>
  <c r="T123" i="12"/>
  <c r="T123" i="11"/>
  <c r="Z120" i="11"/>
  <c r="T126" i="9" l="1"/>
  <c r="Z126" i="9" s="1"/>
  <c r="Z123" i="9"/>
  <c r="T126" i="11"/>
  <c r="Z126" i="11" s="1"/>
  <c r="Z123" i="11"/>
  <c r="Z123" i="12"/>
  <c r="T126" i="12"/>
  <c r="Z126" i="12" s="1"/>
  <c r="T126" i="10"/>
  <c r="Z126" i="10" s="1"/>
  <c r="Z123" i="10"/>
  <c r="Y54" i="2" l="1"/>
  <c r="T54" i="2"/>
  <c r="O54" i="2"/>
  <c r="AJ22" i="3" l="1"/>
  <c r="BA60" i="2" l="1"/>
  <c r="R81" i="3"/>
  <c r="R72" i="3"/>
  <c r="AT81" i="3"/>
  <c r="AM81" i="3"/>
  <c r="AM84" i="3" s="1"/>
  <c r="AF81" i="3"/>
  <c r="Y81" i="3"/>
  <c r="AT72" i="3"/>
  <c r="AM72" i="3"/>
  <c r="AF72" i="3"/>
  <c r="Y72" i="3"/>
  <c r="AT57" i="3"/>
  <c r="AD35" i="2" s="1"/>
  <c r="AM57" i="3"/>
  <c r="Y35" i="2" s="1"/>
  <c r="AF57" i="3"/>
  <c r="T35" i="2" s="1"/>
  <c r="Y57" i="3"/>
  <c r="O35" i="2" s="1"/>
  <c r="R57" i="3"/>
  <c r="J35" i="2" s="1"/>
  <c r="AD23" i="2"/>
  <c r="Y23" i="2"/>
  <c r="T23" i="2"/>
  <c r="O23" i="2"/>
  <c r="J23" i="2"/>
  <c r="BB79" i="2"/>
  <c r="BB73" i="2"/>
  <c r="BA79" i="2"/>
  <c r="BA73" i="2"/>
  <c r="AZ79" i="2"/>
  <c r="AZ73" i="2"/>
  <c r="BB60" i="2"/>
  <c r="AZ60" i="2"/>
  <c r="Y84" i="3" l="1"/>
  <c r="AF84" i="3"/>
  <c r="AT84" i="3"/>
  <c r="R84" i="3"/>
  <c r="AI78" i="2"/>
  <c r="AI77" i="2"/>
  <c r="AI76" i="2"/>
  <c r="AI75" i="2"/>
  <c r="AI74" i="2"/>
  <c r="AI72" i="2"/>
  <c r="AI71" i="2"/>
  <c r="AI70" i="2"/>
  <c r="AI69" i="2"/>
  <c r="AI68" i="2"/>
  <c r="AI67" i="2"/>
  <c r="AY79" i="2" l="1"/>
  <c r="AI79" i="2"/>
  <c r="AY73" i="2"/>
  <c r="AI73" i="2"/>
  <c r="P5" i="3"/>
  <c r="Q5" i="2"/>
  <c r="AF60" i="3"/>
  <c r="J29" i="2"/>
  <c r="AD29" i="2"/>
  <c r="Y29" i="2"/>
  <c r="T29" i="2"/>
  <c r="O29" i="2"/>
  <c r="AD25" i="2"/>
  <c r="Y25" i="2"/>
  <c r="T25" i="2"/>
  <c r="O25" i="2"/>
  <c r="J25" i="2"/>
  <c r="AD27" i="2"/>
  <c r="Y27" i="2"/>
  <c r="T27" i="2"/>
  <c r="O27" i="2"/>
  <c r="J27" i="2"/>
  <c r="AJ19" i="3"/>
  <c r="BD73" i="2" l="1"/>
  <c r="AQ73" i="2" s="1"/>
  <c r="BD79" i="2"/>
  <c r="AQ79" i="2" s="1"/>
  <c r="AI29" i="2"/>
  <c r="AF87" i="3"/>
  <c r="Y22" i="3"/>
  <c r="G14" i="3"/>
  <c r="G10" i="3"/>
  <c r="G6" i="3"/>
  <c r="BB54" i="2"/>
  <c r="AI60" i="2"/>
  <c r="AY60" i="2" l="1"/>
  <c r="AI52" i="2"/>
  <c r="BD60" i="2" l="1"/>
  <c r="AQ60" i="2" s="1"/>
  <c r="AI50" i="2" l="1"/>
  <c r="J54" i="2"/>
  <c r="AI54" i="2" s="1"/>
  <c r="AI58" i="2"/>
  <c r="AI56" i="2"/>
  <c r="AF93" i="3" l="1"/>
  <c r="AF96" i="3" s="1"/>
  <c r="O37" i="2"/>
  <c r="Y37" i="2"/>
  <c r="AD37" i="2"/>
  <c r="J37" i="2"/>
  <c r="T37" i="2"/>
  <c r="AI37" i="2"/>
  <c r="BA54" i="2" l="1"/>
  <c r="AZ54" i="2"/>
  <c r="CJ46" i="2"/>
  <c r="CI46" i="2"/>
  <c r="Z14" i="2"/>
  <c r="AY54" i="2" l="1"/>
  <c r="CK46" i="2"/>
  <c r="O33" i="2"/>
  <c r="Y33" i="2"/>
  <c r="AD33" i="2"/>
  <c r="J33" i="2"/>
  <c r="T33" i="2"/>
  <c r="BD54" i="2" l="1"/>
  <c r="AQ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Glen Boyd, BScCS</author>
  </authors>
  <commentList>
    <comment ref="AM14" authorId="0" shapeId="0" xr:uid="{61CF4323-954F-4B27-9E33-D84AFAC0F034}">
      <text>
        <r>
          <rPr>
            <b/>
            <u/>
            <sz val="8"/>
            <color indexed="81"/>
            <rFont val="Tahoma"/>
            <family val="2"/>
          </rPr>
          <t>DO NOT</t>
        </r>
        <r>
          <rPr>
            <b/>
            <sz val="8"/>
            <color indexed="81"/>
            <rFont val="Tahoma"/>
            <family val="2"/>
          </rPr>
          <t xml:space="preserve"> include the "+" sign in the Station value.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2" authorId="0" shapeId="0" xr:uid="{C777BA04-3C4E-4867-A586-FC501A22ED34}">
      <text>
        <r>
          <rPr>
            <b/>
            <sz val="10"/>
            <color indexed="81"/>
            <rFont val="Times New Roman"/>
            <family val="1"/>
          </rPr>
          <t>Total Mass Retained + Pan + E must be within +/- 0.2 % of E</t>
        </r>
        <r>
          <rPr>
            <b/>
            <vertAlign val="subscript"/>
            <sz val="10"/>
            <color indexed="81"/>
            <rFont val="Times New Roman"/>
            <family val="1"/>
          </rPr>
          <t>1</t>
        </r>
        <r>
          <rPr>
            <b/>
            <sz val="10"/>
            <color indexed="81"/>
            <rFont val="Times New Roman"/>
            <family val="1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Glen Boyd, BScCS</author>
  </authors>
  <commentList>
    <comment ref="AM14" authorId="0" shapeId="0" xr:uid="{553C0517-B932-4014-8534-5E5B14BEA5C2}">
      <text>
        <r>
          <rPr>
            <b/>
            <u/>
            <sz val="8"/>
            <color indexed="81"/>
            <rFont val="Tahoma"/>
            <family val="2"/>
          </rPr>
          <t>DO NOT</t>
        </r>
        <r>
          <rPr>
            <b/>
            <sz val="8"/>
            <color indexed="81"/>
            <rFont val="Tahoma"/>
            <family val="2"/>
          </rPr>
          <t xml:space="preserve"> include the "+" sign in the Station value.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2" authorId="0" shapeId="0" xr:uid="{6231E686-C1A9-420C-8767-135712534143}">
      <text>
        <r>
          <rPr>
            <b/>
            <sz val="10"/>
            <color indexed="81"/>
            <rFont val="Times New Roman"/>
            <family val="1"/>
          </rPr>
          <t>Total Mass Retained + Pan + E must be within +/- 0.2 % of E</t>
        </r>
        <r>
          <rPr>
            <b/>
            <vertAlign val="subscript"/>
            <sz val="10"/>
            <color indexed="81"/>
            <rFont val="Times New Roman"/>
            <family val="1"/>
          </rPr>
          <t>1</t>
        </r>
        <r>
          <rPr>
            <b/>
            <sz val="10"/>
            <color indexed="81"/>
            <rFont val="Times New Roman"/>
            <family val="1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Glen Boyd, BScCS</author>
  </authors>
  <commentList>
    <comment ref="AM14" authorId="0" shapeId="0" xr:uid="{67D91972-0AE4-4108-A44D-A4AC60F5AF30}">
      <text>
        <r>
          <rPr>
            <b/>
            <u/>
            <sz val="8"/>
            <color indexed="81"/>
            <rFont val="Tahoma"/>
            <family val="2"/>
          </rPr>
          <t>DO NOT</t>
        </r>
        <r>
          <rPr>
            <b/>
            <sz val="8"/>
            <color indexed="81"/>
            <rFont val="Tahoma"/>
            <family val="2"/>
          </rPr>
          <t xml:space="preserve"> include the "+" sign in the Station value.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2" authorId="0" shapeId="0" xr:uid="{5DCE3062-5608-47F8-A016-B4D79595A85B}">
      <text>
        <r>
          <rPr>
            <b/>
            <sz val="10"/>
            <color indexed="81"/>
            <rFont val="Times New Roman"/>
            <family val="1"/>
          </rPr>
          <t>Total Mass Retained + Pan + E must be within +/- 0.2 % of E</t>
        </r>
        <r>
          <rPr>
            <b/>
            <vertAlign val="subscript"/>
            <sz val="10"/>
            <color indexed="81"/>
            <rFont val="Times New Roman"/>
            <family val="1"/>
          </rPr>
          <t>1</t>
        </r>
        <r>
          <rPr>
            <b/>
            <sz val="10"/>
            <color indexed="81"/>
            <rFont val="Times New Roman"/>
            <family val="1"/>
          </rPr>
          <t>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Glen Boyd, BScCS</author>
  </authors>
  <commentList>
    <comment ref="AM14" authorId="0" shapeId="0" xr:uid="{41FD9065-35D8-4031-8EA1-328BB76B2757}">
      <text>
        <r>
          <rPr>
            <b/>
            <u/>
            <sz val="8"/>
            <color indexed="81"/>
            <rFont val="Tahoma"/>
            <family val="2"/>
          </rPr>
          <t>DO NOT</t>
        </r>
        <r>
          <rPr>
            <b/>
            <sz val="8"/>
            <color indexed="81"/>
            <rFont val="Tahoma"/>
            <family val="2"/>
          </rPr>
          <t xml:space="preserve"> include the "+" sign in the Station value.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2" authorId="0" shapeId="0" xr:uid="{2637AEA8-DF36-4DDF-BAF7-14DEA2EC8D0D}">
      <text>
        <r>
          <rPr>
            <b/>
            <sz val="10"/>
            <color indexed="81"/>
            <rFont val="Times New Roman"/>
            <family val="1"/>
          </rPr>
          <t>Total Mass Retained + Pan + E must be within +/- 0.2 % of E</t>
        </r>
        <r>
          <rPr>
            <b/>
            <vertAlign val="subscript"/>
            <sz val="10"/>
            <color indexed="81"/>
            <rFont val="Times New Roman"/>
            <family val="1"/>
          </rPr>
          <t>1</t>
        </r>
        <r>
          <rPr>
            <b/>
            <sz val="10"/>
            <color indexed="81"/>
            <rFont val="Times New Roman"/>
            <family val="1"/>
          </rPr>
          <t>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<sst xmlns="http://schemas.openxmlformats.org/spreadsheetml/2006/main" count="737" uniqueCount="255">
  <si>
    <t xml:space="preserve">Last Revision: </t>
  </si>
  <si>
    <t xml:space="preserve">Contract ID </t>
  </si>
  <si>
    <t xml:space="preserve">Report No. </t>
  </si>
  <si>
    <t xml:space="preserve">Lot No. </t>
  </si>
  <si>
    <t>Mix ID</t>
  </si>
  <si>
    <t xml:space="preserve">Contractor </t>
  </si>
  <si>
    <t xml:space="preserve">Date of Job Mix Formula </t>
  </si>
  <si>
    <t xml:space="preserve">Location </t>
  </si>
  <si>
    <t xml:space="preserve">Type of Mix </t>
  </si>
  <si>
    <t xml:space="preserve">WBRD </t>
  </si>
  <si>
    <t xml:space="preserve">Binder Type </t>
  </si>
  <si>
    <t xml:space="preserve">Binder Supplier </t>
  </si>
  <si>
    <t xml:space="preserve"># of Gyrations </t>
  </si>
  <si>
    <t>Core Sample</t>
  </si>
  <si>
    <t>Average all Samples</t>
  </si>
  <si>
    <t>Contract Spec.</t>
  </si>
  <si>
    <t>S</t>
  </si>
  <si>
    <t>Date Cored</t>
  </si>
  <si>
    <t>Lift Cored</t>
  </si>
  <si>
    <t>Station</t>
  </si>
  <si>
    <t>Bulk R.D.</t>
  </si>
  <si>
    <r>
      <t>Spec. Rate (kg/m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</si>
  <si>
    <t>Spec. Thick. (mm)</t>
  </si>
  <si>
    <t>Core Thick. (mm)</t>
  </si>
  <si>
    <t>Compaction (%)</t>
  </si>
  <si>
    <t>Loose Mix Sample</t>
  </si>
  <si>
    <t>Job Mix Formula</t>
  </si>
  <si>
    <t>Mean of the Deviation</t>
  </si>
  <si>
    <t>Remarks</t>
  </si>
  <si>
    <t>Tested By</t>
  </si>
  <si>
    <t>Date Sampled</t>
  </si>
  <si>
    <t>Time Sampled</t>
  </si>
  <si>
    <t>Approved By</t>
  </si>
  <si>
    <t>T.M.R.D.</t>
  </si>
  <si>
    <t>Air Voids (%)</t>
  </si>
  <si>
    <t>V.M.A. (%)</t>
  </si>
  <si>
    <t>V.F.A. (%)</t>
  </si>
  <si>
    <t>Asphalt Binder (%)</t>
  </si>
  <si>
    <t>Aggregate Gradation % Passing</t>
  </si>
  <si>
    <t>25.0 mm</t>
  </si>
  <si>
    <t>19.0 mm</t>
  </si>
  <si>
    <t>16.0 mm</t>
  </si>
  <si>
    <t>12.5 mm</t>
  </si>
  <si>
    <t>9.5 mm</t>
  </si>
  <si>
    <t>6.3 mm</t>
  </si>
  <si>
    <t>4.75 mm</t>
  </si>
  <si>
    <t>2.36 mm</t>
  </si>
  <si>
    <t>1.18 mm</t>
  </si>
  <si>
    <t>600 µm</t>
  </si>
  <si>
    <t>300 µm</t>
  </si>
  <si>
    <t>150 µm</t>
  </si>
  <si>
    <t>75 µm</t>
  </si>
  <si>
    <t>Tonnes of Mix</t>
  </si>
  <si>
    <t>Base</t>
  </si>
  <si>
    <t>Surface</t>
  </si>
  <si>
    <t>Loose mix and core samples have been received within 36 hours?</t>
  </si>
  <si>
    <t>Date</t>
  </si>
  <si>
    <t>Time</t>
  </si>
  <si>
    <t>Received By</t>
  </si>
  <si>
    <t>Last Revision:</t>
  </si>
  <si>
    <t>Date(s) Placed</t>
  </si>
  <si>
    <t>to</t>
  </si>
  <si>
    <t>Date Tested</t>
  </si>
  <si>
    <t>B</t>
  </si>
  <si>
    <t>Type of Mix</t>
  </si>
  <si>
    <t>HRB</t>
  </si>
  <si>
    <t>°C</t>
  </si>
  <si>
    <t>WMA-B</t>
  </si>
  <si>
    <t>C</t>
  </si>
  <si>
    <t>D</t>
  </si>
  <si>
    <t>Core Sample Locations</t>
  </si>
  <si>
    <t>HRD</t>
  </si>
  <si>
    <t>WMA-D</t>
  </si>
  <si>
    <t>Core Sample No.</t>
  </si>
  <si>
    <t>Lift Number</t>
  </si>
  <si>
    <t>Thickness of Core Samples</t>
  </si>
  <si>
    <r>
      <t>F</t>
    </r>
    <r>
      <rPr>
        <b/>
        <vertAlign val="subscript"/>
        <sz val="10"/>
        <rFont val="Calibri"/>
        <family val="2"/>
        <scheme val="minor"/>
      </rPr>
      <t>1</t>
    </r>
  </si>
  <si>
    <r>
      <t>F</t>
    </r>
    <r>
      <rPr>
        <b/>
        <vertAlign val="subscript"/>
        <sz val="10"/>
        <rFont val="Calibri"/>
        <family val="2"/>
        <scheme val="minor"/>
      </rPr>
      <t>4</t>
    </r>
  </si>
  <si>
    <r>
      <t>F</t>
    </r>
    <r>
      <rPr>
        <b/>
        <vertAlign val="subscript"/>
        <sz val="10"/>
        <rFont val="Calibri"/>
        <family val="2"/>
        <scheme val="minor"/>
      </rPr>
      <t>2</t>
    </r>
  </si>
  <si>
    <r>
      <t>F</t>
    </r>
    <r>
      <rPr>
        <b/>
        <vertAlign val="subscript"/>
        <sz val="10"/>
        <rFont val="Calibri"/>
        <family val="2"/>
        <scheme val="minor"/>
      </rPr>
      <t>3</t>
    </r>
  </si>
  <si>
    <t>Thickness Measurement 1</t>
  </si>
  <si>
    <t>(mm)</t>
  </si>
  <si>
    <t>Thickness Measurement 2</t>
  </si>
  <si>
    <t>Thickness Measurement 3</t>
  </si>
  <si>
    <t>Thickness Measurement 4</t>
  </si>
  <si>
    <t>Average Thickness</t>
  </si>
  <si>
    <r>
      <t>F</t>
    </r>
    <r>
      <rPr>
        <b/>
        <vertAlign val="subscript"/>
        <sz val="10"/>
        <rFont val="Calibri"/>
        <family val="2"/>
        <scheme val="minor"/>
      </rPr>
      <t>5</t>
    </r>
  </si>
  <si>
    <t>Average Thickness of All Cores</t>
  </si>
  <si>
    <t>F</t>
  </si>
  <si>
    <t>mm</t>
  </si>
  <si>
    <t>Bulk R.D. of Core Samples</t>
  </si>
  <si>
    <t>Mass of Dry Core and Bowl</t>
  </si>
  <si>
    <r>
      <t>G</t>
    </r>
    <r>
      <rPr>
        <b/>
        <vertAlign val="subscript"/>
        <sz val="10"/>
        <rFont val="Calibri"/>
        <family val="2"/>
        <scheme val="minor"/>
      </rPr>
      <t>1</t>
    </r>
  </si>
  <si>
    <t>Mass of Bowl</t>
  </si>
  <si>
    <r>
      <t>G</t>
    </r>
    <r>
      <rPr>
        <b/>
        <vertAlign val="subscript"/>
        <sz val="10"/>
        <rFont val="Calibri"/>
        <family val="2"/>
        <scheme val="minor"/>
      </rPr>
      <t>2</t>
    </r>
  </si>
  <si>
    <r>
      <t>Mass of Dry Core (</t>
    </r>
    <r>
      <rPr>
        <b/>
        <sz val="10"/>
        <rFont val="Calibri"/>
        <family val="2"/>
        <scheme val="minor"/>
      </rPr>
      <t>G</t>
    </r>
    <r>
      <rPr>
        <b/>
        <vertAlign val="sub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G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</si>
  <si>
    <r>
      <t>G</t>
    </r>
    <r>
      <rPr>
        <b/>
        <vertAlign val="subscript"/>
        <sz val="10"/>
        <rFont val="Calibri"/>
        <family val="2"/>
        <scheme val="minor"/>
      </rPr>
      <t>3</t>
    </r>
  </si>
  <si>
    <t>Mass of S.S.D. Core</t>
  </si>
  <si>
    <r>
      <t>G</t>
    </r>
    <r>
      <rPr>
        <b/>
        <vertAlign val="subscript"/>
        <sz val="10"/>
        <rFont val="Calibri"/>
        <family val="2"/>
        <scheme val="minor"/>
      </rPr>
      <t>4</t>
    </r>
  </si>
  <si>
    <r>
      <t>Mass of Core in H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O</t>
    </r>
  </si>
  <si>
    <r>
      <t>G</t>
    </r>
    <r>
      <rPr>
        <b/>
        <vertAlign val="subscript"/>
        <sz val="10"/>
        <rFont val="Calibri"/>
        <family val="2"/>
        <scheme val="minor"/>
      </rPr>
      <t>5</t>
    </r>
  </si>
  <si>
    <r>
      <t>Volume of Core (</t>
    </r>
    <r>
      <rPr>
        <b/>
        <sz val="10"/>
        <rFont val="Calibri"/>
        <family val="2"/>
        <scheme val="minor"/>
      </rPr>
      <t>G</t>
    </r>
    <r>
      <rPr>
        <b/>
        <vertAlign val="sub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G</t>
    </r>
    <r>
      <rPr>
        <b/>
        <vertAlign val="subscript"/>
        <sz val="1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>)</t>
    </r>
  </si>
  <si>
    <r>
      <t>G</t>
    </r>
    <r>
      <rPr>
        <b/>
        <vertAlign val="subscript"/>
        <sz val="10"/>
        <rFont val="Calibri"/>
        <family val="2"/>
        <scheme val="minor"/>
      </rPr>
      <t>6</t>
    </r>
  </si>
  <si>
    <r>
      <t>Bulk Relative Density (</t>
    </r>
    <r>
      <rPr>
        <b/>
        <sz val="10"/>
        <rFont val="Calibri"/>
        <family val="2"/>
        <scheme val="minor"/>
      </rPr>
      <t>G</t>
    </r>
    <r>
      <rPr>
        <b/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÷ </t>
    </r>
    <r>
      <rPr>
        <b/>
        <sz val="10"/>
        <rFont val="Calibri"/>
        <family val="2"/>
        <scheme val="minor"/>
      </rPr>
      <t>G</t>
    </r>
    <r>
      <rPr>
        <b/>
        <vertAlign val="subscript"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>)</t>
    </r>
  </si>
  <si>
    <r>
      <t>G</t>
    </r>
    <r>
      <rPr>
        <b/>
        <vertAlign val="subscript"/>
        <sz val="10"/>
        <rFont val="Calibri"/>
        <family val="2"/>
        <scheme val="minor"/>
      </rPr>
      <t>7</t>
    </r>
  </si>
  <si>
    <t>Average Bulk Relative Density</t>
  </si>
  <si>
    <t>G</t>
  </si>
  <si>
    <t>Percent Compaction From Core Samples</t>
  </si>
  <si>
    <t>A</t>
  </si>
  <si>
    <r>
      <t>Average Compaction of Core Samples               (</t>
    </r>
    <r>
      <rPr>
        <b/>
        <sz val="10"/>
        <rFont val="Calibri"/>
        <family val="2"/>
        <scheme val="minor"/>
      </rPr>
      <t>G ÷ A</t>
    </r>
    <r>
      <rPr>
        <sz val="10"/>
        <rFont val="Calibri"/>
        <family val="2"/>
        <scheme val="minor"/>
      </rPr>
      <t>) x 100</t>
    </r>
  </si>
  <si>
    <t>%</t>
  </si>
  <si>
    <t>Contract Location</t>
  </si>
  <si>
    <t>Sampled From</t>
  </si>
  <si>
    <t>Weigh Slip No.</t>
  </si>
  <si>
    <t>Water Bath Temp</t>
  </si>
  <si>
    <t>T.M.R.D. of Loose Mix</t>
  </si>
  <si>
    <t>Bulk R.D. of Compacted Mix</t>
  </si>
  <si>
    <t>Mass of Vessel &amp; Mix in Air</t>
  </si>
  <si>
    <r>
      <t>A</t>
    </r>
    <r>
      <rPr>
        <b/>
        <vertAlign val="subscript"/>
        <sz val="10"/>
        <rFont val="Calibri"/>
        <family val="2"/>
        <scheme val="minor"/>
      </rPr>
      <t>1</t>
    </r>
  </si>
  <si>
    <t>Mass of Specimen in Air</t>
  </si>
  <si>
    <r>
      <t>B</t>
    </r>
    <r>
      <rPr>
        <b/>
        <vertAlign val="subscript"/>
        <sz val="10"/>
        <rFont val="Calibri"/>
        <family val="2"/>
        <scheme val="minor"/>
      </rPr>
      <t>1</t>
    </r>
  </si>
  <si>
    <t>Mass of Vessel in Air</t>
  </si>
  <si>
    <r>
      <t>A</t>
    </r>
    <r>
      <rPr>
        <b/>
        <vertAlign val="subscript"/>
        <sz val="10"/>
        <rFont val="Calibri"/>
        <family val="2"/>
        <scheme val="minor"/>
      </rPr>
      <t>2</t>
    </r>
  </si>
  <si>
    <t>Mass of S.S.D. Specimen in Air</t>
  </si>
  <si>
    <r>
      <t>B</t>
    </r>
    <r>
      <rPr>
        <b/>
        <vertAlign val="subscript"/>
        <sz val="10"/>
        <rFont val="Calibri"/>
        <family val="2"/>
        <scheme val="minor"/>
      </rPr>
      <t>2</t>
    </r>
  </si>
  <si>
    <r>
      <t>Mass of Mix in Air (</t>
    </r>
    <r>
      <rPr>
        <b/>
        <sz val="10"/>
        <rFont val="Calibri"/>
        <family val="2"/>
        <scheme val="minor"/>
      </rPr>
      <t>A</t>
    </r>
    <r>
      <rPr>
        <b/>
        <vertAlign val="sub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A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</si>
  <si>
    <r>
      <t>A</t>
    </r>
    <r>
      <rPr>
        <b/>
        <vertAlign val="subscript"/>
        <sz val="10"/>
        <rFont val="Calibri"/>
        <family val="2"/>
        <scheme val="minor"/>
      </rPr>
      <t>3</t>
    </r>
  </si>
  <si>
    <r>
      <t>Mass of Specimen in H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O</t>
    </r>
  </si>
  <si>
    <r>
      <t>B</t>
    </r>
    <r>
      <rPr>
        <b/>
        <vertAlign val="subscript"/>
        <sz val="10"/>
        <rFont val="Calibri"/>
        <family val="2"/>
        <scheme val="minor"/>
      </rPr>
      <t>3</t>
    </r>
  </si>
  <si>
    <r>
      <t>Mass of Vessel &amp; Mix &amp; H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O</t>
    </r>
  </si>
  <si>
    <r>
      <t>A</t>
    </r>
    <r>
      <rPr>
        <b/>
        <vertAlign val="subscript"/>
        <sz val="10"/>
        <rFont val="Calibri"/>
        <family val="2"/>
        <scheme val="minor"/>
      </rPr>
      <t>4</t>
    </r>
  </si>
  <si>
    <r>
      <t>Volume (</t>
    </r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</si>
  <si>
    <r>
      <t>B</t>
    </r>
    <r>
      <rPr>
        <b/>
        <vertAlign val="subscript"/>
        <sz val="10"/>
        <rFont val="Calibri"/>
        <family val="2"/>
        <scheme val="minor"/>
      </rPr>
      <t>4</t>
    </r>
  </si>
  <si>
    <r>
      <t>Mass of Vessel &amp; H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O</t>
    </r>
  </si>
  <si>
    <r>
      <t>A</t>
    </r>
    <r>
      <rPr>
        <b/>
        <vertAlign val="subscript"/>
        <sz val="10"/>
        <rFont val="Calibri"/>
        <family val="2"/>
        <scheme val="minor"/>
      </rPr>
      <t>5</t>
    </r>
  </si>
  <si>
    <r>
      <t>Bulk R.D. of Mix (</t>
    </r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÷  </t>
    </r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>)</t>
    </r>
  </si>
  <si>
    <r>
      <t>B</t>
    </r>
    <r>
      <rPr>
        <b/>
        <vertAlign val="subscript"/>
        <sz val="10"/>
        <rFont val="Calibri"/>
        <family val="2"/>
        <scheme val="minor"/>
      </rPr>
      <t>5</t>
    </r>
  </si>
  <si>
    <r>
      <t>Mass of Mix in H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O (</t>
    </r>
    <r>
      <rPr>
        <b/>
        <sz val="10"/>
        <rFont val="Calibri"/>
        <family val="2"/>
        <scheme val="minor"/>
      </rPr>
      <t>A</t>
    </r>
    <r>
      <rPr>
        <b/>
        <vertAlign val="sub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A</t>
    </r>
    <r>
      <rPr>
        <b/>
        <vertAlign val="subscript"/>
        <sz val="1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>)</t>
    </r>
  </si>
  <si>
    <r>
      <t>A</t>
    </r>
    <r>
      <rPr>
        <b/>
        <vertAlign val="subscript"/>
        <sz val="10"/>
        <rFont val="Calibri"/>
        <family val="2"/>
        <scheme val="minor"/>
      </rPr>
      <t>6</t>
    </r>
  </si>
  <si>
    <t>Average Bulk R.D. of Mix</t>
  </si>
  <si>
    <r>
      <t>Volume (</t>
    </r>
    <r>
      <rPr>
        <b/>
        <sz val="10"/>
        <rFont val="Calibri"/>
        <family val="2"/>
        <scheme val="minor"/>
      </rPr>
      <t>A</t>
    </r>
    <r>
      <rPr>
        <b/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A</t>
    </r>
    <r>
      <rPr>
        <b/>
        <vertAlign val="subscript"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>)</t>
    </r>
  </si>
  <si>
    <r>
      <t>A</t>
    </r>
    <r>
      <rPr>
        <b/>
        <vertAlign val="subscript"/>
        <sz val="10"/>
        <rFont val="Calibri"/>
        <family val="2"/>
        <scheme val="minor"/>
      </rPr>
      <t>7</t>
    </r>
  </si>
  <si>
    <r>
      <t>T.M.R.D. (</t>
    </r>
    <r>
      <rPr>
        <b/>
        <sz val="10"/>
        <rFont val="Calibri"/>
        <family val="2"/>
        <scheme val="minor"/>
      </rPr>
      <t>A</t>
    </r>
    <r>
      <rPr>
        <b/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÷  </t>
    </r>
    <r>
      <rPr>
        <b/>
        <sz val="10"/>
        <rFont val="Calibri"/>
        <family val="2"/>
        <scheme val="minor"/>
      </rPr>
      <t>A</t>
    </r>
    <r>
      <rPr>
        <b/>
        <vertAlign val="subscript"/>
        <sz val="10"/>
        <rFont val="Calibri"/>
        <family val="2"/>
        <scheme val="minor"/>
      </rPr>
      <t>7</t>
    </r>
    <r>
      <rPr>
        <sz val="10"/>
        <rFont val="Calibri"/>
        <family val="2"/>
        <scheme val="minor"/>
      </rPr>
      <t>)</t>
    </r>
  </si>
  <si>
    <r>
      <t>A</t>
    </r>
    <r>
      <rPr>
        <b/>
        <vertAlign val="subscript"/>
        <sz val="10"/>
        <rFont val="Calibri"/>
        <family val="2"/>
        <scheme val="minor"/>
      </rPr>
      <t>8</t>
    </r>
  </si>
  <si>
    <t>% Air Voids (A - B) ÷ A x 100</t>
  </si>
  <si>
    <t>Average T.M.R.D. of Mix</t>
  </si>
  <si>
    <t>Asphalt Binder Content by Ignition Furnace</t>
  </si>
  <si>
    <t>Test Time (Minutes)</t>
  </si>
  <si>
    <t>Furnace Chamber Temperature Setting (°C)</t>
  </si>
  <si>
    <r>
      <t>D</t>
    </r>
    <r>
      <rPr>
        <b/>
        <vertAlign val="subscript"/>
        <sz val="10"/>
        <rFont val="Calibri"/>
        <family val="2"/>
        <scheme val="minor"/>
      </rPr>
      <t>1</t>
    </r>
  </si>
  <si>
    <t>Mass of Basket Assembly &amp; Mix</t>
  </si>
  <si>
    <r>
      <t>D</t>
    </r>
    <r>
      <rPr>
        <b/>
        <vertAlign val="subscript"/>
        <sz val="10"/>
        <rFont val="Calibri"/>
        <family val="2"/>
        <scheme val="minor"/>
      </rPr>
      <t>2</t>
    </r>
  </si>
  <si>
    <t>Mass of Basket Assembly</t>
  </si>
  <si>
    <r>
      <t>D</t>
    </r>
    <r>
      <rPr>
        <b/>
        <vertAlign val="subscript"/>
        <sz val="10"/>
        <rFont val="Calibri"/>
        <family val="2"/>
        <scheme val="minor"/>
      </rPr>
      <t>3</t>
    </r>
  </si>
  <si>
    <r>
      <t>Mass of Mix (</t>
    </r>
    <r>
      <rPr>
        <b/>
        <sz val="10"/>
        <rFont val="Calibri"/>
        <family val="2"/>
        <scheme val="minor"/>
      </rPr>
      <t>D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D</t>
    </r>
    <r>
      <rPr>
        <b/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</si>
  <si>
    <r>
      <t>D</t>
    </r>
    <r>
      <rPr>
        <b/>
        <vertAlign val="subscript"/>
        <sz val="10"/>
        <rFont val="Calibri"/>
        <family val="2"/>
        <scheme val="minor"/>
      </rPr>
      <t>4</t>
    </r>
  </si>
  <si>
    <t>Mass of Basket Assembly and Aggregate</t>
  </si>
  <si>
    <r>
      <t>D</t>
    </r>
    <r>
      <rPr>
        <b/>
        <vertAlign val="subscript"/>
        <sz val="10"/>
        <rFont val="Calibri"/>
        <family val="2"/>
        <scheme val="minor"/>
      </rPr>
      <t>5</t>
    </r>
  </si>
  <si>
    <r>
      <t>Mass Loss by Ignition (</t>
    </r>
    <r>
      <rPr>
        <b/>
        <sz val="10"/>
        <rFont val="Calibri"/>
        <family val="2"/>
        <scheme val="minor"/>
      </rPr>
      <t>D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D</t>
    </r>
    <r>
      <rPr>
        <b/>
        <vertAlign val="subscript"/>
        <sz val="1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>)</t>
    </r>
  </si>
  <si>
    <r>
      <t>D</t>
    </r>
    <r>
      <rPr>
        <b/>
        <vertAlign val="subscript"/>
        <sz val="10"/>
        <rFont val="Calibri"/>
        <family val="2"/>
        <scheme val="minor"/>
      </rPr>
      <t>6</t>
    </r>
  </si>
  <si>
    <r>
      <t>Percent Loss by Ignition (</t>
    </r>
    <r>
      <rPr>
        <b/>
        <sz val="10"/>
        <rFont val="Calibri"/>
        <family val="2"/>
        <scheme val="minor"/>
      </rPr>
      <t>D</t>
    </r>
    <r>
      <rPr>
        <b/>
        <vertAlign val="subscript"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>/</t>
    </r>
    <r>
      <rPr>
        <b/>
        <sz val="10"/>
        <rFont val="Calibri"/>
        <family val="2"/>
        <scheme val="minor"/>
      </rPr>
      <t>D</t>
    </r>
    <r>
      <rPr>
        <b/>
        <vertAlign val="sub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>) x 100</t>
    </r>
  </si>
  <si>
    <r>
      <t>D</t>
    </r>
    <r>
      <rPr>
        <b/>
        <vertAlign val="subscript"/>
        <sz val="10"/>
        <rFont val="Calibri"/>
        <family val="2"/>
        <scheme val="minor"/>
      </rPr>
      <t>7</t>
    </r>
  </si>
  <si>
    <t>Extracted Aggregate Passing 75 µm</t>
  </si>
  <si>
    <t>% Correction Factor (From Furnace Calibration)</t>
  </si>
  <si>
    <r>
      <t>D</t>
    </r>
    <r>
      <rPr>
        <b/>
        <vertAlign val="subscript"/>
        <sz val="10"/>
        <rFont val="Calibri"/>
        <family val="2"/>
        <scheme val="minor"/>
      </rPr>
      <t>8</t>
    </r>
  </si>
  <si>
    <t>Mass of Dry Extracted Aggregate</t>
  </si>
  <si>
    <r>
      <t>E</t>
    </r>
    <r>
      <rPr>
        <b/>
        <vertAlign val="subscript"/>
        <sz val="10"/>
        <rFont val="Calibri"/>
        <family val="2"/>
        <scheme val="minor"/>
      </rPr>
      <t>1</t>
    </r>
  </si>
  <si>
    <r>
      <t>% Asphalt Binder (</t>
    </r>
    <r>
      <rPr>
        <b/>
        <sz val="10"/>
        <rFont val="Calibri"/>
        <family val="2"/>
        <scheme val="minor"/>
      </rPr>
      <t>D</t>
    </r>
    <r>
      <rPr>
        <b/>
        <vertAlign val="subscript"/>
        <sz val="10"/>
        <rFont val="Calibri"/>
        <family val="2"/>
        <scheme val="minor"/>
      </rPr>
      <t>7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D</t>
    </r>
    <r>
      <rPr>
        <b/>
        <vertAlign val="subscript"/>
        <sz val="10"/>
        <rFont val="Calibri"/>
        <family val="2"/>
        <scheme val="minor"/>
      </rPr>
      <t>8</t>
    </r>
    <r>
      <rPr>
        <sz val="10"/>
        <rFont val="Calibri"/>
        <family val="2"/>
        <scheme val="minor"/>
      </rPr>
      <t>)</t>
    </r>
  </si>
  <si>
    <t>Mass of Aggregate after Washing &amp; Drying</t>
  </si>
  <si>
    <r>
      <t>E</t>
    </r>
    <r>
      <rPr>
        <b/>
        <vertAlign val="subscript"/>
        <sz val="10"/>
        <rFont val="Calibri"/>
        <family val="2"/>
        <scheme val="minor"/>
      </rPr>
      <t>2</t>
    </r>
  </si>
  <si>
    <t>Aggregate Sieve Analysis</t>
  </si>
  <si>
    <r>
      <t>Mass of Aggregate Passing 75 µm (</t>
    </r>
    <r>
      <rPr>
        <b/>
        <sz val="10"/>
        <rFont val="Calibri"/>
        <family val="2"/>
        <scheme val="minor"/>
      </rPr>
      <t>E</t>
    </r>
    <r>
      <rPr>
        <b/>
        <vertAlign val="sub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E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</si>
  <si>
    <t>E</t>
  </si>
  <si>
    <t>Calculations</t>
  </si>
  <si>
    <t>Sieve Size</t>
  </si>
  <si>
    <t>Mass Retained</t>
  </si>
  <si>
    <t>% Retained</t>
  </si>
  <si>
    <t>Cum. % Retained</t>
  </si>
  <si>
    <t>% Passing</t>
  </si>
  <si>
    <t>W.B.R.D. of Aggregate (From JMF)</t>
  </si>
  <si>
    <t>Relative Density of A.B. (From JMF)</t>
  </si>
  <si>
    <r>
      <t xml:space="preserve">Mass of 100 cc Loose Mix (100 x </t>
    </r>
    <r>
      <rPr>
        <b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>)</t>
    </r>
  </si>
  <si>
    <r>
      <t>Mass of A.B.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x </t>
    </r>
    <r>
      <rPr>
        <b/>
        <sz val="10"/>
        <rFont val="Calibri"/>
        <family val="2"/>
        <scheme val="minor"/>
      </rPr>
      <t>D</t>
    </r>
    <r>
      <rPr>
        <sz val="10"/>
        <rFont val="Calibri"/>
        <family val="2"/>
        <scheme val="minor"/>
      </rPr>
      <t xml:space="preserve"> ÷ 100)</t>
    </r>
  </si>
  <si>
    <r>
      <t>Volume of A.B.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4</t>
    </r>
    <r>
      <rPr>
        <vertAlign val="sub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÷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</si>
  <si>
    <r>
      <t>Mass of Aggregate 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>)</t>
    </r>
  </si>
  <si>
    <r>
      <t>F</t>
    </r>
    <r>
      <rPr>
        <b/>
        <vertAlign val="subscript"/>
        <sz val="10"/>
        <rFont val="Calibri"/>
        <family val="2"/>
        <scheme val="minor"/>
      </rPr>
      <t>6</t>
    </r>
  </si>
  <si>
    <r>
      <t>Volume of Aggregate 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 xml:space="preserve"> ÷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)</t>
    </r>
  </si>
  <si>
    <r>
      <t>F</t>
    </r>
    <r>
      <rPr>
        <b/>
        <vertAlign val="subscript"/>
        <sz val="10"/>
        <rFont val="Calibri"/>
        <family val="2"/>
        <scheme val="minor"/>
      </rPr>
      <t>7</t>
    </r>
  </si>
  <si>
    <r>
      <t>Volume of A.B. and Aggregate 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 xml:space="preserve"> +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7</t>
    </r>
    <r>
      <rPr>
        <sz val="10"/>
        <rFont val="Calibri"/>
        <family val="2"/>
        <scheme val="minor"/>
      </rPr>
      <t>)</t>
    </r>
  </si>
  <si>
    <r>
      <t>F</t>
    </r>
    <r>
      <rPr>
        <b/>
        <vertAlign val="subscript"/>
        <sz val="10"/>
        <rFont val="Calibri"/>
        <family val="2"/>
        <scheme val="minor"/>
      </rPr>
      <t>8</t>
    </r>
  </si>
  <si>
    <r>
      <t>Volume of Absorbed A.B. 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8</t>
    </r>
    <r>
      <rPr>
        <sz val="10"/>
        <rFont val="Calibri"/>
        <family val="2"/>
        <scheme val="minor"/>
      </rPr>
      <t xml:space="preserve"> - 100)</t>
    </r>
  </si>
  <si>
    <r>
      <t>F</t>
    </r>
    <r>
      <rPr>
        <b/>
        <vertAlign val="subscript"/>
        <sz val="10"/>
        <rFont val="Calibri"/>
        <family val="2"/>
        <scheme val="minor"/>
      </rPr>
      <t>9</t>
    </r>
  </si>
  <si>
    <r>
      <t>Mass of Absorbed A.B. 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9</t>
    </r>
    <r>
      <rPr>
        <vertAlign val="subscript"/>
        <sz val="10"/>
        <rFont val="Calibri"/>
        <family val="2"/>
        <scheme val="minor"/>
      </rPr>
      <t xml:space="preserve"> x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</si>
  <si>
    <r>
      <t>F</t>
    </r>
    <r>
      <rPr>
        <b/>
        <vertAlign val="subscript"/>
        <sz val="10"/>
        <rFont val="Calibri"/>
        <family val="2"/>
        <scheme val="minor"/>
      </rPr>
      <t>10</t>
    </r>
  </si>
  <si>
    <r>
      <t xml:space="preserve">% A.C. Absorbtion </t>
    </r>
    <r>
      <rPr>
        <sz val="10"/>
        <rFont val="Calibri"/>
        <family val="2"/>
        <scheme val="minor"/>
      </rPr>
      <t xml:space="preserve">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10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÷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6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x 100)</t>
    </r>
  </si>
  <si>
    <r>
      <t>F</t>
    </r>
    <r>
      <rPr>
        <b/>
        <vertAlign val="subscript"/>
        <sz val="10"/>
        <rFont val="Calibri"/>
        <family val="2"/>
        <scheme val="minor"/>
      </rPr>
      <t>11</t>
    </r>
  </si>
  <si>
    <r>
      <t xml:space="preserve">Mass of 100 cc Compacted Mix (100 x </t>
    </r>
    <r>
      <rPr>
        <b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>)</t>
    </r>
  </si>
  <si>
    <r>
      <t>F</t>
    </r>
    <r>
      <rPr>
        <b/>
        <vertAlign val="subscript"/>
        <sz val="10"/>
        <rFont val="Calibri"/>
        <family val="2"/>
        <scheme val="minor"/>
      </rPr>
      <t>12</t>
    </r>
  </si>
  <si>
    <r>
      <t>Mass of A.B. 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12</t>
    </r>
    <r>
      <rPr>
        <sz val="10"/>
        <rFont val="Calibri"/>
        <family val="2"/>
        <scheme val="minor"/>
      </rPr>
      <t xml:space="preserve"> x </t>
    </r>
    <r>
      <rPr>
        <b/>
        <sz val="10"/>
        <rFont val="Calibri"/>
        <family val="2"/>
        <scheme val="minor"/>
      </rPr>
      <t>D</t>
    </r>
    <r>
      <rPr>
        <sz val="10"/>
        <rFont val="Calibri"/>
        <family val="2"/>
        <scheme val="minor"/>
      </rPr>
      <t xml:space="preserve"> ÷ 100)</t>
    </r>
  </si>
  <si>
    <r>
      <t>F</t>
    </r>
    <r>
      <rPr>
        <b/>
        <vertAlign val="subscript"/>
        <sz val="10"/>
        <rFont val="Calibri"/>
        <family val="2"/>
        <scheme val="minor"/>
      </rPr>
      <t>13</t>
    </r>
  </si>
  <si>
    <r>
      <t>Mass of Aggregate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12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13</t>
    </r>
    <r>
      <rPr>
        <sz val="10"/>
        <rFont val="Calibri"/>
        <family val="2"/>
        <scheme val="minor"/>
      </rPr>
      <t>)</t>
    </r>
  </si>
  <si>
    <r>
      <t>F</t>
    </r>
    <r>
      <rPr>
        <b/>
        <vertAlign val="subscript"/>
        <sz val="10"/>
        <rFont val="Calibri"/>
        <family val="2"/>
        <scheme val="minor"/>
      </rPr>
      <t>14</t>
    </r>
  </si>
  <si>
    <t>Pan</t>
  </si>
  <si>
    <r>
      <t>Volume of Aggregate 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14</t>
    </r>
    <r>
      <rPr>
        <sz val="10"/>
        <rFont val="Calibri"/>
        <family val="2"/>
        <scheme val="minor"/>
      </rPr>
      <t xml:space="preserve"> ÷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)</t>
    </r>
  </si>
  <si>
    <r>
      <t>F</t>
    </r>
    <r>
      <rPr>
        <b/>
        <vertAlign val="subscript"/>
        <sz val="10"/>
        <rFont val="Calibri"/>
        <family val="2"/>
        <scheme val="minor"/>
      </rPr>
      <t>15</t>
    </r>
  </si>
  <si>
    <r>
      <t>+ E</t>
    </r>
    <r>
      <rPr>
        <sz val="10"/>
        <rFont val="Calibri"/>
        <family val="2"/>
        <scheme val="minor"/>
      </rPr>
      <t xml:space="preserve"> =</t>
    </r>
  </si>
  <si>
    <t>Total</t>
  </si>
  <si>
    <r>
      <t xml:space="preserve">% V.M.A. </t>
    </r>
    <r>
      <rPr>
        <sz val="10"/>
        <rFont val="Calibri"/>
        <family val="2"/>
        <scheme val="minor"/>
      </rPr>
      <t xml:space="preserve">(100 -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15</t>
    </r>
    <r>
      <rPr>
        <sz val="10"/>
        <rFont val="Calibri"/>
        <family val="2"/>
        <scheme val="minor"/>
      </rPr>
      <t>)</t>
    </r>
  </si>
  <si>
    <r>
      <t>F</t>
    </r>
    <r>
      <rPr>
        <b/>
        <vertAlign val="subscript"/>
        <sz val="10"/>
        <rFont val="Calibri"/>
        <family val="2"/>
        <scheme val="minor"/>
      </rPr>
      <t>16</t>
    </r>
  </si>
  <si>
    <r>
      <t xml:space="preserve">% V.F.A. </t>
    </r>
    <r>
      <rPr>
        <sz val="10"/>
        <rFont val="Calibri"/>
        <family val="2"/>
        <scheme val="minor"/>
      </rPr>
      <t>(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16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- </t>
    </r>
    <r>
      <rPr>
        <b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 xml:space="preserve">) ÷ </t>
    </r>
    <r>
      <rPr>
        <b/>
        <sz val="10"/>
        <rFont val="Calibri"/>
        <family val="2"/>
        <scheme val="minor"/>
      </rPr>
      <t>F</t>
    </r>
    <r>
      <rPr>
        <b/>
        <vertAlign val="subscript"/>
        <sz val="10"/>
        <rFont val="Calibri"/>
        <family val="2"/>
        <scheme val="minor"/>
      </rPr>
      <t>16</t>
    </r>
    <r>
      <rPr>
        <sz val="10"/>
        <rFont val="Calibri"/>
        <family val="2"/>
        <scheme val="minor"/>
      </rPr>
      <t xml:space="preserve"> x 100)</t>
    </r>
  </si>
  <si>
    <r>
      <t>F</t>
    </r>
    <r>
      <rPr>
        <b/>
        <vertAlign val="subscript"/>
        <sz val="10"/>
        <rFont val="Calibri"/>
        <family val="2"/>
        <scheme val="minor"/>
      </rPr>
      <t>17</t>
    </r>
  </si>
  <si>
    <t>Item 261 Test Results
Quality Control</t>
  </si>
  <si>
    <t xml:space="preserve">Cored By </t>
  </si>
  <si>
    <t xml:space="preserve">Tested By </t>
  </si>
  <si>
    <t xml:space="preserve">Water Bath Temp. </t>
  </si>
  <si>
    <t>261 Loose Mix Testing
Quality Control</t>
  </si>
  <si>
    <t>Road</t>
  </si>
  <si>
    <t xml:space="preserve">Sampled By </t>
  </si>
  <si>
    <t xml:space="preserve">Date Sampled </t>
  </si>
  <si>
    <t xml:space="preserve">Date Tested </t>
  </si>
  <si>
    <t xml:space="preserve">Station </t>
  </si>
  <si>
    <t xml:space="preserve">T.M.R.D. </t>
  </si>
  <si>
    <t xml:space="preserve">B.R.D. </t>
  </si>
  <si>
    <t>Average T.M.R.D.
From Loose Mix Testing Worksheets</t>
  </si>
  <si>
    <t>WC</t>
  </si>
  <si>
    <t>Truck</t>
  </si>
  <si>
    <t>Binder Type</t>
  </si>
  <si>
    <t>58S-28</t>
  </si>
  <si>
    <t>58H-28</t>
  </si>
  <si>
    <t>58V-28</t>
  </si>
  <si>
    <t>58E-28</t>
  </si>
  <si>
    <t>58S-34</t>
  </si>
  <si>
    <t>58H-34</t>
  </si>
  <si>
    <t>58V-34</t>
  </si>
  <si>
    <t>58E-34</t>
  </si>
  <si>
    <t>GLC</t>
  </si>
  <si>
    <t>Bitumar</t>
  </si>
  <si>
    <t>Irving</t>
  </si>
  <si>
    <t>McAsphalt</t>
  </si>
  <si>
    <t>Tri-state</t>
  </si>
  <si>
    <t>Binder Supplier</t>
  </si>
  <si>
    <t xml:space="preserve">WC </t>
  </si>
  <si>
    <t xml:space="preserve">Sample # </t>
  </si>
  <si>
    <t>Department of Transporation and Infrastructure</t>
  </si>
  <si>
    <t>Department of Transportation and Infrastructure</t>
  </si>
  <si>
    <t>261 Pavement Core Sample Testing
Quality Control</t>
  </si>
  <si>
    <t>Construction Branch</t>
  </si>
  <si>
    <t>WMA-RB</t>
  </si>
  <si>
    <t>WMA-C</t>
  </si>
  <si>
    <t>WMA-RD</t>
  </si>
  <si>
    <t>52S-34</t>
  </si>
  <si>
    <t>52H-34</t>
  </si>
  <si>
    <t>Water Absorption (%)</t>
  </si>
  <si>
    <r>
      <rPr>
        <b/>
        <sz val="10"/>
        <rFont val="Calibri"/>
        <family val="2"/>
        <scheme val="minor"/>
      </rPr>
      <t>((G</t>
    </r>
    <r>
      <rPr>
        <b/>
        <vertAlign val="subscript"/>
        <sz val="10"/>
        <rFont val="Calibri"/>
        <family val="2"/>
        <scheme val="minor"/>
      </rPr>
      <t>4</t>
    </r>
    <r>
      <rPr>
        <b/>
        <sz val="10"/>
        <rFont val="Calibri"/>
        <family val="2"/>
        <scheme val="minor"/>
      </rPr>
      <t xml:space="preserve"> - G</t>
    </r>
    <r>
      <rPr>
        <b/>
        <vertAlign val="sub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)/(G</t>
    </r>
    <r>
      <rPr>
        <b/>
        <vertAlign val="subscript"/>
        <sz val="10"/>
        <rFont val="Calibri"/>
        <family val="2"/>
        <scheme val="minor"/>
      </rPr>
      <t>4</t>
    </r>
    <r>
      <rPr>
        <b/>
        <sz val="10"/>
        <rFont val="Calibri"/>
        <family val="2"/>
        <scheme val="minor"/>
      </rPr>
      <t xml:space="preserve"> - G</t>
    </r>
    <r>
      <rPr>
        <b/>
        <vertAlign val="subscript"/>
        <sz val="10"/>
        <rFont val="Calibri"/>
        <family val="2"/>
        <scheme val="minor"/>
      </rPr>
      <t>5</t>
    </r>
    <r>
      <rPr>
        <b/>
        <sz val="10"/>
        <rFont val="Calibri"/>
        <family val="2"/>
        <scheme val="minor"/>
      </rPr>
      <t>)) x 100</t>
    </r>
  </si>
  <si>
    <t>52V-34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</si>
</sst>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\-mmm\-yyyy;@"/>
    <numFmt numFmtId="165" formatCode="[$-1009]d\-mmm\-yy;@"/>
    <numFmt numFmtId="166" formatCode="0.000"/>
    <numFmt numFmtId="167" formatCode="yyyy/mm/dd"/>
    <numFmt numFmtId="168" formatCode="0\+000.0"/>
    <numFmt numFmtId="169" formatCode="0.0"/>
    <numFmt numFmtId="170" formatCode="[$-409]d\-mmm\-yy;@"/>
  </numFmts>
  <fonts count="2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u/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b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8"/>
      <color indexed="81"/>
      <name val="Tahoma"/>
      <family val="2"/>
    </font>
    <font>
      <b/>
      <sz val="10"/>
      <color indexed="81"/>
      <name val="Times New Roman"/>
      <family val="1"/>
    </font>
    <font>
      <b/>
      <vertAlign val="subscript"/>
      <sz val="10"/>
      <color indexed="81"/>
      <name val="Times New Roman"/>
      <family val="1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2">
    <border>
      <left/>
      <right/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64"/>
      </right>
      <top style="medium">
        <color indexed="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medium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9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9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9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/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/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/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medium">
        <color theme="0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7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NumberFormat="1" applyFont="1" applyFill="1" applyAlignment="1">
      <alignment vertical="center"/>
    </xf>
    <xf numFmtId="0" fontId="3" fillId="0" borderId="0" xfId="1" applyNumberFormat="1" applyFont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3" fillId="2" borderId="35" xfId="1" applyFont="1" applyFill="1" applyBorder="1" applyAlignment="1">
      <alignment horizontal="center" vertical="center"/>
    </xf>
    <xf numFmtId="0" fontId="3" fillId="3" borderId="3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/>
    <xf numFmtId="0" fontId="3" fillId="0" borderId="0" xfId="1" applyFont="1" applyBorder="1" applyAlignment="1"/>
    <xf numFmtId="0" fontId="3" fillId="0" borderId="0" xfId="1" applyFont="1" applyProtection="1"/>
    <xf numFmtId="0" fontId="3" fillId="0" borderId="73" xfId="1" applyFont="1" applyFill="1" applyBorder="1"/>
    <xf numFmtId="0" fontId="20" fillId="0" borderId="6" xfId="0" applyFont="1" applyBorder="1"/>
    <xf numFmtId="0" fontId="20" fillId="0" borderId="0" xfId="0" applyFont="1"/>
    <xf numFmtId="0" fontId="20" fillId="0" borderId="73" xfId="0" applyFont="1" applyBorder="1"/>
    <xf numFmtId="170" fontId="20" fillId="0" borderId="73" xfId="0" applyNumberFormat="1" applyFont="1" applyBorder="1"/>
    <xf numFmtId="0" fontId="3" fillId="4" borderId="73" xfId="1" applyFont="1" applyFill="1" applyBorder="1" applyAlignment="1">
      <alignment vertical="center"/>
    </xf>
    <xf numFmtId="0" fontId="3" fillId="4" borderId="73" xfId="1" applyNumberFormat="1" applyFont="1" applyFill="1" applyBorder="1" applyAlignment="1">
      <alignment vertical="center"/>
    </xf>
    <xf numFmtId="0" fontId="3" fillId="5" borderId="73" xfId="1" applyNumberFormat="1" applyFont="1" applyFill="1" applyBorder="1" applyAlignment="1">
      <alignment vertical="center"/>
    </xf>
    <xf numFmtId="0" fontId="3" fillId="0" borderId="41" xfId="1" applyNumberFormat="1" applyFont="1" applyFill="1" applyBorder="1" applyAlignment="1">
      <alignment vertical="center"/>
    </xf>
    <xf numFmtId="0" fontId="3" fillId="6" borderId="0" xfId="1" applyFont="1" applyFill="1" applyProtection="1"/>
    <xf numFmtId="0" fontId="4" fillId="6" borderId="1" xfId="1" applyFont="1" applyFill="1" applyBorder="1" applyAlignment="1" applyProtection="1">
      <alignment vertical="center"/>
    </xf>
    <xf numFmtId="0" fontId="4" fillId="6" borderId="5" xfId="1" applyFont="1" applyFill="1" applyBorder="1" applyAlignment="1" applyProtection="1">
      <alignment vertical="center"/>
    </xf>
    <xf numFmtId="0" fontId="3" fillId="6" borderId="5" xfId="1" applyFont="1" applyFill="1" applyBorder="1" applyProtection="1"/>
    <xf numFmtId="0" fontId="3" fillId="6" borderId="57" xfId="1" applyFont="1" applyFill="1" applyBorder="1" applyProtection="1"/>
    <xf numFmtId="0" fontId="3" fillId="6" borderId="21" xfId="1" applyFont="1" applyFill="1" applyBorder="1" applyProtection="1"/>
    <xf numFmtId="0" fontId="3" fillId="6" borderId="29" xfId="1" applyFont="1" applyFill="1" applyBorder="1" applyProtection="1"/>
    <xf numFmtId="0" fontId="3" fillId="6" borderId="5" xfId="1" applyFont="1" applyFill="1" applyBorder="1" applyAlignment="1" applyProtection="1"/>
    <xf numFmtId="0" fontId="3" fillId="6" borderId="68" xfId="1" applyFont="1" applyFill="1" applyBorder="1" applyAlignment="1" applyProtection="1"/>
    <xf numFmtId="0" fontId="3" fillId="6" borderId="47" xfId="1" applyFont="1" applyFill="1" applyBorder="1" applyProtection="1"/>
    <xf numFmtId="0" fontId="4" fillId="6" borderId="2" xfId="1" applyFont="1" applyFill="1" applyBorder="1" applyAlignment="1" applyProtection="1">
      <alignment vertical="center"/>
    </xf>
    <xf numFmtId="0" fontId="4" fillId="6" borderId="0" xfId="1" applyFont="1" applyFill="1" applyBorder="1" applyAlignment="1" applyProtection="1">
      <alignment vertical="center"/>
    </xf>
    <xf numFmtId="0" fontId="7" fillId="6" borderId="0" xfId="1" applyFont="1" applyFill="1" applyBorder="1" applyAlignment="1" applyProtection="1">
      <alignment vertical="top"/>
    </xf>
    <xf numFmtId="0" fontId="7" fillId="6" borderId="0" xfId="1" applyFont="1" applyFill="1" applyBorder="1" applyAlignment="1" applyProtection="1">
      <alignment horizontal="left" vertical="top"/>
    </xf>
    <xf numFmtId="0" fontId="3" fillId="6" borderId="0" xfId="1" applyFont="1" applyFill="1" applyBorder="1" applyProtection="1"/>
    <xf numFmtId="0" fontId="4" fillId="6" borderId="2" xfId="1" applyFont="1" applyFill="1" applyBorder="1" applyAlignment="1" applyProtection="1">
      <alignment vertical="center" wrapText="1"/>
    </xf>
    <xf numFmtId="0" fontId="4" fillId="6" borderId="0" xfId="1" applyFont="1" applyFill="1" applyBorder="1" applyAlignment="1" applyProtection="1">
      <alignment vertical="center" wrapText="1"/>
    </xf>
    <xf numFmtId="0" fontId="3" fillId="6" borderId="106" xfId="1" applyFont="1" applyFill="1" applyBorder="1" applyProtection="1"/>
    <xf numFmtId="0" fontId="3" fillId="6" borderId="25" xfId="1" applyFont="1" applyFill="1" applyBorder="1" applyProtection="1"/>
    <xf numFmtId="0" fontId="3" fillId="6" borderId="26" xfId="1" applyFont="1" applyFill="1" applyBorder="1" applyProtection="1"/>
    <xf numFmtId="0" fontId="3" fillId="6" borderId="88" xfId="1" applyFont="1" applyFill="1" applyBorder="1" applyProtection="1"/>
    <xf numFmtId="0" fontId="3" fillId="6" borderId="27" xfId="1" applyFont="1" applyFill="1" applyBorder="1" applyProtection="1"/>
    <xf numFmtId="0" fontId="3" fillId="6" borderId="48" xfId="1" applyFont="1" applyFill="1" applyBorder="1" applyProtection="1"/>
    <xf numFmtId="0" fontId="3" fillId="6" borderId="16" xfId="1" applyFont="1" applyFill="1" applyBorder="1" applyProtection="1"/>
    <xf numFmtId="164" fontId="7" fillId="6" borderId="0" xfId="1" applyNumberFormat="1" applyFont="1" applyFill="1" applyBorder="1" applyAlignment="1" applyProtection="1">
      <alignment vertical="top"/>
    </xf>
    <xf numFmtId="167" fontId="7" fillId="6" borderId="0" xfId="1" applyNumberFormat="1" applyFont="1" applyFill="1" applyBorder="1" applyAlignment="1" applyProtection="1">
      <alignment horizontal="left" vertical="top"/>
    </xf>
    <xf numFmtId="49" fontId="3" fillId="6" borderId="0" xfId="1" applyNumberFormat="1" applyFont="1" applyFill="1" applyBorder="1" applyAlignment="1" applyProtection="1">
      <alignment horizontal="left"/>
    </xf>
    <xf numFmtId="0" fontId="3" fillId="6" borderId="7" xfId="1" applyFont="1" applyFill="1" applyBorder="1" applyProtection="1"/>
    <xf numFmtId="0" fontId="3" fillId="6" borderId="28" xfId="1" applyFont="1" applyFill="1" applyBorder="1" applyProtection="1"/>
    <xf numFmtId="0" fontId="3" fillId="6" borderId="107" xfId="1" applyFont="1" applyFill="1" applyBorder="1" applyProtection="1"/>
    <xf numFmtId="0" fontId="3" fillId="6" borderId="106" xfId="1" applyFont="1" applyFill="1" applyBorder="1" applyAlignment="1" applyProtection="1">
      <alignment vertical="center"/>
    </xf>
    <xf numFmtId="0" fontId="3" fillId="6" borderId="25" xfId="1" applyFont="1" applyFill="1" applyBorder="1" applyAlignment="1" applyProtection="1">
      <alignment vertical="center"/>
    </xf>
    <xf numFmtId="0" fontId="3" fillId="6" borderId="26" xfId="1" applyFont="1" applyFill="1" applyBorder="1" applyAlignment="1" applyProtection="1">
      <alignment vertical="center"/>
    </xf>
    <xf numFmtId="0" fontId="3" fillId="6" borderId="106" xfId="1" applyFont="1" applyFill="1" applyBorder="1" applyAlignment="1">
      <alignment vertical="center"/>
    </xf>
    <xf numFmtId="0" fontId="3" fillId="6" borderId="25" xfId="1" applyFont="1" applyFill="1" applyBorder="1" applyAlignment="1">
      <alignment vertical="center"/>
    </xf>
    <xf numFmtId="0" fontId="3" fillId="6" borderId="26" xfId="1" applyFont="1" applyFill="1" applyBorder="1" applyAlignment="1">
      <alignment vertical="center"/>
    </xf>
    <xf numFmtId="0" fontId="3" fillId="6" borderId="27" xfId="1" applyFont="1" applyFill="1" applyBorder="1" applyAlignment="1" applyProtection="1">
      <alignment horizontal="right"/>
    </xf>
    <xf numFmtId="0" fontId="3" fillId="6" borderId="0" xfId="1" applyFont="1" applyFill="1" applyBorder="1" applyAlignment="1" applyProtection="1">
      <alignment horizontal="right"/>
    </xf>
    <xf numFmtId="0" fontId="3" fillId="6" borderId="27" xfId="1" applyFont="1" applyFill="1" applyBorder="1" applyAlignment="1" applyProtection="1">
      <alignment vertical="center"/>
    </xf>
    <xf numFmtId="0" fontId="3" fillId="6" borderId="0" xfId="1" applyFont="1" applyFill="1" applyBorder="1" applyAlignment="1" applyProtection="1"/>
    <xf numFmtId="0" fontId="3" fillId="6" borderId="7" xfId="1" applyFont="1" applyFill="1" applyBorder="1" applyAlignment="1" applyProtection="1">
      <alignment horizontal="right"/>
    </xf>
    <xf numFmtId="0" fontId="4" fillId="6" borderId="107" xfId="1" applyFont="1" applyFill="1" applyBorder="1" applyAlignment="1" applyProtection="1">
      <alignment vertical="center"/>
    </xf>
    <xf numFmtId="0" fontId="4" fillId="6" borderId="7" xfId="1" applyFont="1" applyFill="1" applyBorder="1" applyAlignment="1" applyProtection="1">
      <alignment vertical="center"/>
    </xf>
    <xf numFmtId="0" fontId="4" fillId="6" borderId="28" xfId="1" applyFont="1" applyFill="1" applyBorder="1" applyAlignment="1" applyProtection="1">
      <alignment vertical="center"/>
    </xf>
    <xf numFmtId="0" fontId="4" fillId="6" borderId="107" xfId="1" applyFont="1" applyFill="1" applyBorder="1" applyAlignment="1">
      <alignment vertical="center"/>
    </xf>
    <xf numFmtId="0" fontId="4" fillId="6" borderId="7" xfId="1" applyFont="1" applyFill="1" applyBorder="1" applyAlignment="1">
      <alignment vertical="center"/>
    </xf>
    <xf numFmtId="0" fontId="4" fillId="6" borderId="28" xfId="1" applyFont="1" applyFill="1" applyBorder="1" applyAlignment="1">
      <alignment vertical="center"/>
    </xf>
    <xf numFmtId="0" fontId="3" fillId="6" borderId="27" xfId="1" applyFont="1" applyFill="1" applyBorder="1" applyAlignment="1" applyProtection="1"/>
    <xf numFmtId="0" fontId="4" fillId="6" borderId="88" xfId="1" applyFont="1" applyFill="1" applyBorder="1" applyAlignment="1" applyProtection="1">
      <alignment vertical="center"/>
    </xf>
    <xf numFmtId="0" fontId="4" fillId="6" borderId="22" xfId="1" applyFont="1" applyFill="1" applyBorder="1" applyAlignment="1" applyProtection="1">
      <alignment vertical="center"/>
    </xf>
    <xf numFmtId="0" fontId="15" fillId="6" borderId="0" xfId="1" applyFont="1" applyFill="1" applyBorder="1" applyAlignment="1" applyProtection="1">
      <alignment vertical="center"/>
    </xf>
    <xf numFmtId="0" fontId="8" fillId="6" borderId="0" xfId="1" applyFont="1" applyFill="1" applyBorder="1" applyAlignment="1" applyProtection="1">
      <alignment horizontal="center" vertical="center"/>
    </xf>
    <xf numFmtId="0" fontId="4" fillId="6" borderId="31" xfId="1" applyFont="1" applyFill="1" applyBorder="1" applyAlignment="1" applyProtection="1">
      <alignment vertical="center"/>
    </xf>
    <xf numFmtId="0" fontId="3" fillId="6" borderId="25" xfId="1" applyFont="1" applyFill="1" applyBorder="1" applyAlignment="1" applyProtection="1">
      <alignment horizontal="right"/>
    </xf>
    <xf numFmtId="0" fontId="3" fillId="6" borderId="26" xfId="1" applyFont="1" applyFill="1" applyBorder="1" applyAlignment="1" applyProtection="1">
      <alignment horizontal="right"/>
    </xf>
    <xf numFmtId="166" fontId="3" fillId="6" borderId="25" xfId="1" applyNumberFormat="1" applyFont="1" applyFill="1" applyBorder="1" applyAlignment="1" applyProtection="1">
      <protection hidden="1"/>
    </xf>
    <xf numFmtId="0" fontId="3" fillId="6" borderId="30" xfId="1" applyFont="1" applyFill="1" applyBorder="1" applyProtection="1"/>
    <xf numFmtId="0" fontId="3" fillId="6" borderId="7" xfId="1" applyFont="1" applyFill="1" applyBorder="1" applyAlignment="1" applyProtection="1">
      <alignment horizontal="left"/>
    </xf>
    <xf numFmtId="0" fontId="3" fillId="6" borderId="0" xfId="1" applyFont="1" applyFill="1" applyBorder="1" applyAlignment="1" applyProtection="1">
      <alignment horizontal="left"/>
    </xf>
    <xf numFmtId="0" fontId="3" fillId="6" borderId="27" xfId="1" applyFont="1" applyFill="1" applyBorder="1" applyAlignment="1" applyProtection="1">
      <alignment horizontal="left"/>
    </xf>
    <xf numFmtId="0" fontId="3" fillId="6" borderId="88" xfId="1" applyFont="1" applyFill="1" applyBorder="1" applyAlignment="1" applyProtection="1">
      <alignment horizontal="left"/>
    </xf>
    <xf numFmtId="0" fontId="3" fillId="6" borderId="22" xfId="1" applyFont="1" applyFill="1" applyBorder="1" applyProtection="1"/>
    <xf numFmtId="0" fontId="3" fillId="6" borderId="88" xfId="1" applyFont="1" applyFill="1" applyBorder="1" applyAlignment="1" applyProtection="1">
      <alignment horizontal="right"/>
    </xf>
    <xf numFmtId="0" fontId="5" fillId="6" borderId="2" xfId="1" applyFont="1" applyFill="1" applyBorder="1" applyAlignment="1" applyProtection="1"/>
    <xf numFmtId="0" fontId="5" fillId="6" borderId="0" xfId="1" applyFont="1" applyFill="1" applyBorder="1" applyAlignment="1" applyProtection="1"/>
    <xf numFmtId="0" fontId="8" fillId="6" borderId="0" xfId="1" applyFont="1" applyFill="1" applyBorder="1" applyAlignment="1" applyProtection="1"/>
    <xf numFmtId="0" fontId="6" fillId="6" borderId="2" xfId="1" applyFont="1" applyFill="1" applyBorder="1" applyAlignment="1" applyProtection="1">
      <alignment vertical="top" wrapText="1"/>
    </xf>
    <xf numFmtId="0" fontId="6" fillId="6" borderId="0" xfId="1" applyFont="1" applyFill="1" applyBorder="1" applyAlignment="1" applyProtection="1">
      <alignment vertical="top" wrapText="1"/>
    </xf>
    <xf numFmtId="0" fontId="6" fillId="6" borderId="0" xfId="1" applyFont="1" applyFill="1" applyBorder="1" applyAlignment="1" applyProtection="1">
      <alignment vertical="top"/>
    </xf>
    <xf numFmtId="0" fontId="3" fillId="6" borderId="108" xfId="1" applyFont="1" applyFill="1" applyBorder="1" applyProtection="1"/>
    <xf numFmtId="0" fontId="3" fillId="6" borderId="63" xfId="1" applyFont="1" applyFill="1" applyBorder="1" applyProtection="1"/>
    <xf numFmtId="0" fontId="3" fillId="6" borderId="62" xfId="1" applyFont="1" applyFill="1" applyBorder="1" applyProtection="1"/>
    <xf numFmtId="0" fontId="3" fillId="6" borderId="63" xfId="1" applyFont="1" applyFill="1" applyBorder="1" applyAlignment="1" applyProtection="1">
      <alignment horizontal="right"/>
    </xf>
    <xf numFmtId="0" fontId="3" fillId="6" borderId="62" xfId="1" applyFont="1" applyFill="1" applyBorder="1" applyAlignment="1" applyProtection="1">
      <alignment horizontal="right"/>
    </xf>
    <xf numFmtId="0" fontId="3" fillId="6" borderId="67" xfId="1" applyFont="1" applyFill="1" applyBorder="1" applyProtection="1"/>
    <xf numFmtId="0" fontId="4" fillId="6" borderId="45" xfId="1" applyFont="1" applyFill="1" applyBorder="1" applyAlignment="1" applyProtection="1">
      <alignment vertical="center"/>
    </xf>
    <xf numFmtId="0" fontId="3" fillId="6" borderId="45" xfId="1" applyFont="1" applyFill="1" applyBorder="1" applyAlignment="1" applyProtection="1">
      <alignment vertical="center"/>
    </xf>
    <xf numFmtId="0" fontId="3" fillId="6" borderId="45" xfId="1" applyFont="1" applyFill="1" applyBorder="1" applyProtection="1"/>
    <xf numFmtId="0" fontId="3" fillId="6" borderId="0" xfId="1" applyFont="1" applyFill="1" applyBorder="1" applyAlignment="1" applyProtection="1">
      <alignment vertical="center"/>
    </xf>
    <xf numFmtId="167" fontId="3" fillId="6" borderId="0" xfId="1" applyNumberFormat="1" applyFont="1" applyFill="1" applyBorder="1" applyAlignment="1" applyProtection="1"/>
    <xf numFmtId="0" fontId="3" fillId="6" borderId="88" xfId="1" applyFont="1" applyFill="1" applyBorder="1" applyAlignment="1" applyProtection="1"/>
    <xf numFmtId="0" fontId="3" fillId="6" borderId="0" xfId="1" applyNumberFormat="1" applyFont="1" applyFill="1" applyBorder="1" applyAlignment="1" applyProtection="1"/>
    <xf numFmtId="0" fontId="3" fillId="6" borderId="7" xfId="1" applyFont="1" applyFill="1" applyBorder="1" applyAlignment="1" applyProtection="1"/>
    <xf numFmtId="0" fontId="3" fillId="6" borderId="25" xfId="1" applyFont="1" applyFill="1" applyBorder="1" applyAlignment="1" applyProtection="1"/>
    <xf numFmtId="0" fontId="3" fillId="6" borderId="26" xfId="1" applyFont="1" applyFill="1" applyBorder="1" applyAlignment="1" applyProtection="1"/>
    <xf numFmtId="0" fontId="3" fillId="6" borderId="106" xfId="1" applyFont="1" applyFill="1" applyBorder="1" applyAlignment="1" applyProtection="1"/>
    <xf numFmtId="166" fontId="3" fillId="6" borderId="41" xfId="1" applyNumberFormat="1" applyFont="1" applyFill="1" applyBorder="1" applyAlignment="1" applyProtection="1">
      <protection hidden="1"/>
    </xf>
    <xf numFmtId="0" fontId="3" fillId="6" borderId="31" xfId="1" applyFont="1" applyFill="1" applyBorder="1" applyProtection="1"/>
    <xf numFmtId="166" fontId="3" fillId="6" borderId="0" xfId="1" applyNumberFormat="1" applyFont="1" applyFill="1" applyBorder="1" applyAlignment="1" applyProtection="1">
      <protection hidden="1"/>
    </xf>
    <xf numFmtId="1" fontId="3" fillId="6" borderId="0" xfId="1" applyNumberFormat="1" applyFont="1" applyFill="1" applyBorder="1" applyAlignment="1" applyProtection="1"/>
    <xf numFmtId="0" fontId="3" fillId="6" borderId="88" xfId="1" applyFont="1" applyFill="1" applyBorder="1" applyAlignment="1"/>
    <xf numFmtId="0" fontId="3" fillId="6" borderId="107" xfId="1" applyFont="1" applyFill="1" applyBorder="1" applyAlignment="1"/>
    <xf numFmtId="0" fontId="3" fillId="6" borderId="7" xfId="1" applyFont="1" applyFill="1" applyBorder="1" applyAlignment="1"/>
    <xf numFmtId="0" fontId="3" fillId="6" borderId="7" xfId="1" applyFont="1" applyFill="1" applyBorder="1" applyAlignment="1" applyProtection="1">
      <alignment vertical="center"/>
    </xf>
    <xf numFmtId="0" fontId="3" fillId="6" borderId="28" xfId="1" applyFont="1" applyFill="1" applyBorder="1" applyAlignment="1" applyProtection="1"/>
    <xf numFmtId="0" fontId="3" fillId="6" borderId="70" xfId="1" applyFont="1" applyFill="1" applyBorder="1" applyProtection="1"/>
    <xf numFmtId="0" fontId="3" fillId="6" borderId="3" xfId="1" applyFont="1" applyFill="1" applyBorder="1" applyProtection="1"/>
    <xf numFmtId="0" fontId="3" fillId="6" borderId="4" xfId="1" applyFont="1" applyFill="1" applyBorder="1" applyProtection="1"/>
    <xf numFmtId="0" fontId="3" fillId="6" borderId="61" xfId="1" applyFont="1" applyFill="1" applyBorder="1" applyProtection="1"/>
    <xf numFmtId="0" fontId="3" fillId="6" borderId="32" xfId="1" applyFont="1" applyFill="1" applyBorder="1" applyProtection="1"/>
    <xf numFmtId="0" fontId="3" fillId="6" borderId="66" xfId="1" applyFont="1" applyFill="1" applyBorder="1" applyProtection="1"/>
    <xf numFmtId="0" fontId="3" fillId="6" borderId="44" xfId="1" applyFont="1" applyFill="1" applyBorder="1" applyProtection="1"/>
    <xf numFmtId="0" fontId="3" fillId="6" borderId="49" xfId="1" applyFont="1" applyFill="1" applyBorder="1" applyProtection="1"/>
    <xf numFmtId="0" fontId="3" fillId="6" borderId="0" xfId="1" applyFont="1" applyFill="1"/>
    <xf numFmtId="0" fontId="3" fillId="6" borderId="100" xfId="1" applyFont="1" applyFill="1" applyBorder="1" applyProtection="1"/>
    <xf numFmtId="0" fontId="3" fillId="6" borderId="101" xfId="1" applyFont="1" applyFill="1" applyBorder="1" applyProtection="1"/>
    <xf numFmtId="0" fontId="3" fillId="6" borderId="100" xfId="1" applyFont="1" applyFill="1" applyBorder="1" applyAlignment="1" applyProtection="1">
      <alignment vertical="center"/>
    </xf>
    <xf numFmtId="0" fontId="3" fillId="6" borderId="100" xfId="1" applyFont="1" applyFill="1" applyBorder="1" applyAlignment="1">
      <alignment vertical="center"/>
    </xf>
    <xf numFmtId="0" fontId="4" fillId="6" borderId="101" xfId="1" applyFont="1" applyFill="1" applyBorder="1" applyAlignment="1" applyProtection="1">
      <alignment vertical="center"/>
    </xf>
    <xf numFmtId="0" fontId="4" fillId="6" borderId="101" xfId="1" applyFont="1" applyFill="1" applyBorder="1" applyAlignment="1">
      <alignment vertical="center"/>
    </xf>
    <xf numFmtId="0" fontId="3" fillId="6" borderId="102" xfId="1" applyFont="1" applyFill="1" applyBorder="1" applyProtection="1"/>
    <xf numFmtId="0" fontId="3" fillId="6" borderId="100" xfId="1" applyFont="1" applyFill="1" applyBorder="1" applyAlignment="1" applyProtection="1"/>
    <xf numFmtId="0" fontId="3" fillId="6" borderId="101" xfId="1" applyFont="1" applyFill="1" applyBorder="1" applyAlignment="1"/>
    <xf numFmtId="0" fontId="3" fillId="6" borderId="94" xfId="1" applyFont="1" applyFill="1" applyBorder="1" applyProtection="1"/>
    <xf numFmtId="0" fontId="3" fillId="6" borderId="95" xfId="1" applyFont="1" applyFill="1" applyBorder="1" applyProtection="1"/>
    <xf numFmtId="0" fontId="3" fillId="6" borderId="94" xfId="1" applyFont="1" applyFill="1" applyBorder="1" applyAlignment="1" applyProtection="1">
      <alignment vertical="center"/>
    </xf>
    <xf numFmtId="0" fontId="3" fillId="6" borderId="94" xfId="1" applyFont="1" applyFill="1" applyBorder="1" applyAlignment="1">
      <alignment vertical="center"/>
    </xf>
    <xf numFmtId="0" fontId="4" fillId="6" borderId="95" xfId="1" applyFont="1" applyFill="1" applyBorder="1" applyAlignment="1" applyProtection="1">
      <alignment vertical="center"/>
    </xf>
    <xf numFmtId="0" fontId="4" fillId="6" borderId="95" xfId="1" applyFont="1" applyFill="1" applyBorder="1" applyAlignment="1">
      <alignment vertical="center"/>
    </xf>
    <xf numFmtId="0" fontId="3" fillId="6" borderId="96" xfId="1" applyFont="1" applyFill="1" applyBorder="1" applyProtection="1"/>
    <xf numFmtId="0" fontId="3" fillId="6" borderId="94" xfId="1" applyFont="1" applyFill="1" applyBorder="1" applyAlignment="1" applyProtection="1"/>
    <xf numFmtId="0" fontId="3" fillId="6" borderId="95" xfId="1" applyFont="1" applyFill="1" applyBorder="1" applyAlignment="1"/>
    <xf numFmtId="0" fontId="3" fillId="6" borderId="87" xfId="1" applyFont="1" applyFill="1" applyBorder="1" applyProtection="1"/>
    <xf numFmtId="0" fontId="3" fillId="6" borderId="89" xfId="1" applyFont="1" applyFill="1" applyBorder="1" applyProtection="1"/>
    <xf numFmtId="0" fontId="3" fillId="6" borderId="87" xfId="1" applyFont="1" applyFill="1" applyBorder="1" applyAlignment="1" applyProtection="1">
      <alignment vertical="center"/>
    </xf>
    <xf numFmtId="0" fontId="3" fillId="6" borderId="87" xfId="1" applyFont="1" applyFill="1" applyBorder="1" applyAlignment="1">
      <alignment vertical="center"/>
    </xf>
    <xf numFmtId="0" fontId="4" fillId="6" borderId="89" xfId="1" applyFont="1" applyFill="1" applyBorder="1" applyAlignment="1" applyProtection="1">
      <alignment vertical="center"/>
    </xf>
    <xf numFmtId="0" fontId="4" fillId="6" borderId="89" xfId="1" applyFont="1" applyFill="1" applyBorder="1" applyAlignment="1">
      <alignment vertical="center"/>
    </xf>
    <xf numFmtId="0" fontId="3" fillId="6" borderId="90" xfId="1" applyFont="1" applyFill="1" applyBorder="1" applyProtection="1"/>
    <xf numFmtId="0" fontId="3" fillId="6" borderId="76" xfId="1" applyNumberFormat="1" applyFont="1" applyFill="1" applyBorder="1" applyAlignment="1" applyProtection="1"/>
    <xf numFmtId="0" fontId="3" fillId="6" borderId="87" xfId="1" applyFont="1" applyFill="1" applyBorder="1" applyAlignment="1" applyProtection="1"/>
    <xf numFmtId="0" fontId="3" fillId="6" borderId="89" xfId="1" applyFont="1" applyFill="1" applyBorder="1" applyAlignment="1"/>
    <xf numFmtId="0" fontId="4" fillId="6" borderId="1" xfId="1" applyFont="1" applyFill="1" applyBorder="1" applyAlignment="1">
      <alignment vertical="center"/>
    </xf>
    <xf numFmtId="0" fontId="4" fillId="6" borderId="5" xfId="1" applyFont="1" applyFill="1" applyBorder="1" applyAlignment="1">
      <alignment vertical="center"/>
    </xf>
    <xf numFmtId="0" fontId="3" fillId="6" borderId="5" xfId="1" applyFont="1" applyFill="1" applyBorder="1"/>
    <xf numFmtId="0" fontId="3" fillId="6" borderId="50" xfId="1" applyFont="1" applyFill="1" applyBorder="1"/>
    <xf numFmtId="0" fontId="3" fillId="6" borderId="5" xfId="1" applyFont="1" applyFill="1" applyBorder="1" applyAlignment="1"/>
    <xf numFmtId="0" fontId="3" fillId="6" borderId="47" xfId="1" applyFont="1" applyFill="1" applyBorder="1"/>
    <xf numFmtId="0" fontId="4" fillId="6" borderId="2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3" fillId="6" borderId="0" xfId="1" applyFont="1" applyFill="1" applyBorder="1"/>
    <xf numFmtId="0" fontId="3" fillId="6" borderId="0" xfId="1" applyFont="1" applyFill="1" applyBorder="1" applyAlignment="1"/>
    <xf numFmtId="0" fontId="3" fillId="6" borderId="43" xfId="1" applyFont="1" applyFill="1" applyBorder="1" applyAlignment="1"/>
    <xf numFmtId="0" fontId="3" fillId="6" borderId="43" xfId="1" applyFont="1" applyFill="1" applyBorder="1"/>
    <xf numFmtId="0" fontId="3" fillId="6" borderId="48" xfId="1" applyFont="1" applyFill="1" applyBorder="1"/>
    <xf numFmtId="164" fontId="7" fillId="6" borderId="0" xfId="1" applyNumberFormat="1" applyFont="1" applyFill="1" applyBorder="1" applyAlignment="1" applyProtection="1">
      <alignment vertical="top"/>
      <protection hidden="1"/>
    </xf>
    <xf numFmtId="0" fontId="3" fillId="6" borderId="13" xfId="1" applyFont="1" applyFill="1" applyBorder="1"/>
    <xf numFmtId="0" fontId="3" fillId="6" borderId="27" xfId="1" applyFont="1" applyFill="1" applyBorder="1"/>
    <xf numFmtId="0" fontId="3" fillId="6" borderId="13" xfId="1" applyFont="1" applyFill="1" applyBorder="1" applyAlignment="1"/>
    <xf numFmtId="0" fontId="3" fillId="6" borderId="27" xfId="1" applyFont="1" applyFill="1" applyBorder="1" applyAlignment="1"/>
    <xf numFmtId="0" fontId="4" fillId="6" borderId="43" xfId="1" applyFont="1" applyFill="1" applyBorder="1" applyAlignment="1">
      <alignment vertical="center"/>
    </xf>
    <xf numFmtId="0" fontId="3" fillId="6" borderId="7" xfId="1" applyFont="1" applyFill="1" applyBorder="1"/>
    <xf numFmtId="0" fontId="3" fillId="6" borderId="28" xfId="1" applyFont="1" applyFill="1" applyBorder="1"/>
    <xf numFmtId="0" fontId="3" fillId="6" borderId="26" xfId="1" applyFont="1" applyFill="1" applyBorder="1"/>
    <xf numFmtId="0" fontId="3" fillId="6" borderId="25" xfId="1" applyFont="1" applyFill="1" applyBorder="1"/>
    <xf numFmtId="0" fontId="3" fillId="6" borderId="27" xfId="1" applyNumberFormat="1" applyFont="1" applyFill="1" applyBorder="1" applyAlignment="1" applyProtection="1"/>
    <xf numFmtId="0" fontId="8" fillId="6" borderId="0" xfId="1" applyFont="1" applyFill="1" applyBorder="1" applyAlignment="1"/>
    <xf numFmtId="0" fontId="8" fillId="6" borderId="2" xfId="1" applyFont="1" applyFill="1" applyBorder="1" applyAlignment="1">
      <alignment vertical="center"/>
    </xf>
    <xf numFmtId="0" fontId="8" fillId="6" borderId="0" xfId="1" applyFont="1" applyFill="1" applyBorder="1" applyAlignment="1">
      <alignment vertical="center"/>
    </xf>
    <xf numFmtId="0" fontId="3" fillId="6" borderId="24" xfId="1" applyFont="1" applyFill="1" applyBorder="1"/>
    <xf numFmtId="0" fontId="3" fillId="6" borderId="28" xfId="1" applyNumberFormat="1" applyFont="1" applyFill="1" applyBorder="1" applyAlignment="1" applyProtection="1"/>
    <xf numFmtId="0" fontId="3" fillId="6" borderId="7" xfId="1" applyNumberFormat="1" applyFont="1" applyFill="1" applyBorder="1" applyAlignment="1" applyProtection="1"/>
    <xf numFmtId="0" fontId="6" fillId="6" borderId="2" xfId="1" applyFont="1" applyFill="1" applyBorder="1" applyAlignment="1">
      <alignment vertical="top" wrapText="1"/>
    </xf>
    <xf numFmtId="0" fontId="6" fillId="6" borderId="0" xfId="1" applyFont="1" applyFill="1" applyBorder="1" applyAlignment="1">
      <alignment vertical="top"/>
    </xf>
    <xf numFmtId="0" fontId="6" fillId="6" borderId="2" xfId="1" applyFont="1" applyFill="1" applyBorder="1" applyAlignment="1">
      <alignment vertical="top"/>
    </xf>
    <xf numFmtId="0" fontId="3" fillId="6" borderId="28" xfId="1" applyFont="1" applyFill="1" applyBorder="1" applyAlignment="1"/>
    <xf numFmtId="0" fontId="3" fillId="6" borderId="24" xfId="1" applyFont="1" applyFill="1" applyBorder="1" applyAlignment="1"/>
    <xf numFmtId="0" fontId="4" fillId="6" borderId="0" xfId="1" applyFont="1" applyFill="1" applyBorder="1"/>
    <xf numFmtId="0" fontId="4" fillId="6" borderId="43" xfId="1" applyFont="1" applyFill="1" applyBorder="1" applyAlignment="1"/>
    <xf numFmtId="0" fontId="3" fillId="6" borderId="0" xfId="1" applyFont="1" applyFill="1" applyBorder="1" applyAlignment="1">
      <alignment horizontal="center"/>
    </xf>
    <xf numFmtId="0" fontId="3" fillId="6" borderId="43" xfId="1" applyFont="1" applyFill="1" applyBorder="1" applyAlignment="1">
      <alignment vertical="center"/>
    </xf>
    <xf numFmtId="0" fontId="3" fillId="6" borderId="0" xfId="1" applyFont="1" applyFill="1" applyBorder="1" applyAlignment="1">
      <alignment vertical="center"/>
    </xf>
    <xf numFmtId="0" fontId="3" fillId="6" borderId="7" xfId="1" applyFont="1" applyFill="1" applyBorder="1" applyAlignment="1">
      <alignment horizontal="left"/>
    </xf>
    <xf numFmtId="0" fontId="4" fillId="6" borderId="3" xfId="1" applyFont="1" applyFill="1" applyBorder="1" applyAlignment="1">
      <alignment vertical="top"/>
    </xf>
    <xf numFmtId="0" fontId="4" fillId="6" borderId="4" xfId="1" applyFont="1" applyFill="1" applyBorder="1" applyAlignment="1">
      <alignment vertical="top"/>
    </xf>
    <xf numFmtId="0" fontId="3" fillId="6" borderId="4" xfId="1" applyFont="1" applyFill="1" applyBorder="1"/>
    <xf numFmtId="0" fontId="3" fillId="6" borderId="44" xfId="1" applyFont="1" applyFill="1" applyBorder="1"/>
    <xf numFmtId="0" fontId="3" fillId="6" borderId="49" xfId="1" applyFont="1" applyFill="1" applyBorder="1"/>
    <xf numFmtId="0" fontId="3" fillId="6" borderId="0" xfId="1" applyFont="1" applyFill="1" applyAlignment="1">
      <alignment vertical="center"/>
    </xf>
    <xf numFmtId="0" fontId="3" fillId="6" borderId="0" xfId="1" applyNumberFormat="1" applyFont="1" applyFill="1" applyAlignment="1">
      <alignment vertical="center"/>
    </xf>
    <xf numFmtId="0" fontId="3" fillId="6" borderId="1" xfId="1" applyFont="1" applyFill="1" applyBorder="1" applyAlignment="1">
      <alignment vertical="center"/>
    </xf>
    <xf numFmtId="0" fontId="3" fillId="6" borderId="5" xfId="1" applyFont="1" applyFill="1" applyBorder="1" applyAlignment="1">
      <alignment vertical="center"/>
    </xf>
    <xf numFmtId="0" fontId="3" fillId="6" borderId="21" xfId="1" applyFont="1" applyFill="1" applyBorder="1" applyAlignment="1">
      <alignment vertical="center"/>
    </xf>
    <xf numFmtId="0" fontId="3" fillId="6" borderId="5" xfId="1" applyNumberFormat="1" applyFont="1" applyFill="1" applyBorder="1" applyAlignment="1">
      <alignment vertical="center"/>
    </xf>
    <xf numFmtId="0" fontId="3" fillId="6" borderId="29" xfId="1" applyFont="1" applyFill="1" applyBorder="1" applyAlignment="1">
      <alignment vertical="center"/>
    </xf>
    <xf numFmtId="0" fontId="3" fillId="6" borderId="47" xfId="1" applyFont="1" applyFill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0" fontId="3" fillId="6" borderId="22" xfId="1" applyFont="1" applyFill="1" applyBorder="1" applyAlignment="1">
      <alignment vertical="center"/>
    </xf>
    <xf numFmtId="0" fontId="3" fillId="6" borderId="25" xfId="1" applyNumberFormat="1" applyFont="1" applyFill="1" applyBorder="1" applyAlignment="1">
      <alignment vertical="center"/>
    </xf>
    <xf numFmtId="0" fontId="3" fillId="6" borderId="25" xfId="1" applyFont="1" applyFill="1" applyBorder="1" applyAlignment="1">
      <alignment horizontal="center" vertical="center"/>
    </xf>
    <xf numFmtId="0" fontId="3" fillId="6" borderId="30" xfId="1" applyFont="1" applyFill="1" applyBorder="1" applyAlignment="1">
      <alignment vertical="center"/>
    </xf>
    <xf numFmtId="0" fontId="3" fillId="6" borderId="12" xfId="1" applyFont="1" applyFill="1" applyBorder="1" applyAlignment="1">
      <alignment vertical="center"/>
    </xf>
    <xf numFmtId="0" fontId="3" fillId="6" borderId="12" xfId="1" applyFont="1" applyFill="1" applyBorder="1" applyAlignment="1">
      <alignment horizontal="center" vertical="center" wrapText="1"/>
    </xf>
    <xf numFmtId="0" fontId="3" fillId="6" borderId="0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vertical="center"/>
    </xf>
    <xf numFmtId="0" fontId="3" fillId="6" borderId="0" xfId="1" applyNumberFormat="1" applyFont="1" applyFill="1" applyBorder="1" applyAlignment="1">
      <alignment vertical="center"/>
    </xf>
    <xf numFmtId="0" fontId="3" fillId="6" borderId="13" xfId="1" applyFont="1" applyFill="1" applyBorder="1" applyAlignment="1">
      <alignment horizontal="center" vertical="center" wrapText="1"/>
    </xf>
    <xf numFmtId="49" fontId="3" fillId="6" borderId="0" xfId="1" applyNumberFormat="1" applyFont="1" applyFill="1" applyBorder="1" applyAlignment="1">
      <alignment vertical="center"/>
    </xf>
    <xf numFmtId="164" fontId="7" fillId="6" borderId="0" xfId="1" applyNumberFormat="1" applyFont="1" applyFill="1" applyBorder="1" applyAlignment="1" applyProtection="1">
      <alignment vertical="center"/>
      <protection hidden="1"/>
    </xf>
    <xf numFmtId="0" fontId="3" fillId="6" borderId="7" xfId="1" applyNumberFormat="1" applyFont="1" applyFill="1" applyBorder="1" applyAlignment="1">
      <alignment vertical="center"/>
    </xf>
    <xf numFmtId="0" fontId="3" fillId="6" borderId="31" xfId="1" applyFont="1" applyFill="1" applyBorder="1" applyAlignment="1">
      <alignment vertical="center"/>
    </xf>
    <xf numFmtId="0" fontId="3" fillId="6" borderId="24" xfId="1" applyFont="1" applyFill="1" applyBorder="1" applyAlignment="1">
      <alignment vertical="center"/>
    </xf>
    <xf numFmtId="0" fontId="3" fillId="6" borderId="7" xfId="1" applyFont="1" applyFill="1" applyBorder="1" applyAlignment="1">
      <alignment vertical="center"/>
    </xf>
    <xf numFmtId="0" fontId="3" fillId="6" borderId="7" xfId="1" applyFont="1" applyFill="1" applyBorder="1" applyAlignment="1">
      <alignment horizontal="center" vertical="center"/>
    </xf>
    <xf numFmtId="0" fontId="3" fillId="6" borderId="24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/>
    </xf>
    <xf numFmtId="0" fontId="3" fillId="6" borderId="26" xfId="1" applyFont="1" applyFill="1" applyBorder="1" applyAlignment="1">
      <alignment horizontal="center" vertical="center"/>
    </xf>
    <xf numFmtId="0" fontId="3" fillId="6" borderId="25" xfId="1" applyNumberFormat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 wrapText="1"/>
    </xf>
    <xf numFmtId="0" fontId="3" fillId="6" borderId="27" xfId="1" applyFont="1" applyFill="1" applyBorder="1" applyAlignment="1">
      <alignment horizontal="center" vertical="center" wrapText="1"/>
    </xf>
    <xf numFmtId="0" fontId="3" fillId="6" borderId="72" xfId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 vertical="center"/>
    </xf>
    <xf numFmtId="2" fontId="3" fillId="6" borderId="27" xfId="1" applyNumberFormat="1" applyFont="1" applyFill="1" applyBorder="1" applyAlignment="1">
      <alignment vertical="center"/>
    </xf>
    <xf numFmtId="2" fontId="3" fillId="6" borderId="0" xfId="1" applyNumberFormat="1" applyFont="1" applyFill="1" applyBorder="1" applyAlignment="1">
      <alignment vertical="center"/>
    </xf>
    <xf numFmtId="0" fontId="3" fillId="6" borderId="24" xfId="1" applyFont="1" applyFill="1" applyBorder="1" applyAlignment="1">
      <alignment horizontal="center" vertical="center"/>
    </xf>
    <xf numFmtId="0" fontId="3" fillId="6" borderId="28" xfId="1" applyFont="1" applyFill="1" applyBorder="1" applyAlignment="1">
      <alignment vertical="center"/>
    </xf>
    <xf numFmtId="167" fontId="3" fillId="6" borderId="0" xfId="1" applyNumberFormat="1" applyFont="1" applyFill="1" applyBorder="1" applyAlignment="1">
      <alignment horizontal="center" vertical="center"/>
    </xf>
    <xf numFmtId="0" fontId="3" fillId="6" borderId="0" xfId="1" applyNumberFormat="1" applyFont="1" applyFill="1" applyBorder="1" applyAlignment="1">
      <alignment horizontal="center" vertical="center"/>
    </xf>
    <xf numFmtId="0" fontId="3" fillId="6" borderId="27" xfId="1" applyFont="1" applyFill="1" applyBorder="1" applyAlignment="1">
      <alignment vertical="center"/>
    </xf>
    <xf numFmtId="0" fontId="3" fillId="6" borderId="72" xfId="1" applyFont="1" applyFill="1" applyBorder="1" applyAlignment="1">
      <alignment vertical="center"/>
    </xf>
    <xf numFmtId="0" fontId="3" fillId="6" borderId="16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vertical="center" wrapText="1"/>
    </xf>
    <xf numFmtId="0" fontId="5" fillId="6" borderId="0" xfId="1" applyFont="1" applyFill="1" applyBorder="1" applyAlignment="1">
      <alignment vertical="center"/>
    </xf>
    <xf numFmtId="0" fontId="3" fillId="6" borderId="0" xfId="1" applyNumberFormat="1" applyFont="1" applyFill="1" applyBorder="1" applyAlignment="1" applyProtection="1">
      <alignment vertical="center"/>
    </xf>
    <xf numFmtId="0" fontId="6" fillId="6" borderId="0" xfId="1" applyFont="1" applyFill="1" applyBorder="1" applyAlignment="1">
      <alignment vertical="top" wrapText="1"/>
    </xf>
    <xf numFmtId="0" fontId="3" fillId="6" borderId="13" xfId="1" applyFont="1" applyFill="1" applyBorder="1" applyAlignment="1">
      <alignment vertical="center"/>
    </xf>
    <xf numFmtId="0" fontId="3" fillId="6" borderId="11" xfId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/>
    </xf>
    <xf numFmtId="0" fontId="3" fillId="6" borderId="42" xfId="1" applyFont="1" applyFill="1" applyBorder="1" applyAlignment="1">
      <alignment vertical="center"/>
    </xf>
    <xf numFmtId="0" fontId="3" fillId="6" borderId="45" xfId="1" applyFont="1" applyFill="1" applyBorder="1" applyAlignment="1">
      <alignment vertical="center"/>
    </xf>
    <xf numFmtId="0" fontId="3" fillId="6" borderId="46" xfId="1" applyFont="1" applyFill="1" applyBorder="1" applyAlignment="1">
      <alignment vertical="center"/>
    </xf>
    <xf numFmtId="0" fontId="3" fillId="6" borderId="7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1" fontId="3" fillId="6" borderId="0" xfId="1" applyNumberFormat="1" applyFont="1" applyFill="1" applyBorder="1" applyAlignment="1">
      <alignment vertical="center"/>
    </xf>
    <xf numFmtId="0" fontId="3" fillId="6" borderId="3" xfId="1" applyFont="1" applyFill="1" applyBorder="1" applyAlignment="1">
      <alignment vertical="center"/>
    </xf>
    <xf numFmtId="0" fontId="3" fillId="6" borderId="4" xfId="1" applyFont="1" applyFill="1" applyBorder="1" applyAlignment="1">
      <alignment vertical="center"/>
    </xf>
    <xf numFmtId="0" fontId="3" fillId="6" borderId="23" xfId="1" applyFont="1" applyFill="1" applyBorder="1" applyAlignment="1">
      <alignment vertical="center"/>
    </xf>
    <xf numFmtId="0" fontId="3" fillId="6" borderId="4" xfId="1" applyNumberFormat="1" applyFont="1" applyFill="1" applyBorder="1" applyAlignment="1">
      <alignment vertical="center"/>
    </xf>
    <xf numFmtId="0" fontId="3" fillId="6" borderId="32" xfId="1" applyFont="1" applyFill="1" applyBorder="1" applyAlignment="1">
      <alignment vertical="center"/>
    </xf>
    <xf numFmtId="0" fontId="3" fillId="6" borderId="44" xfId="1" applyFont="1" applyFill="1" applyBorder="1" applyAlignment="1">
      <alignment vertical="center"/>
    </xf>
    <xf numFmtId="0" fontId="3" fillId="6" borderId="49" xfId="1" applyFont="1" applyFill="1" applyBorder="1" applyAlignment="1">
      <alignment vertical="center"/>
    </xf>
    <xf numFmtId="0" fontId="20" fillId="0" borderId="17" xfId="0" applyFont="1" applyBorder="1"/>
    <xf numFmtId="0" fontId="3" fillId="6" borderId="0" xfId="1" applyFont="1" applyFill="1" applyBorder="1" applyAlignment="1">
      <alignment horizontal="center" vertical="center" wrapText="1"/>
    </xf>
    <xf numFmtId="0" fontId="3" fillId="6" borderId="0" xfId="2" applyFont="1" applyFill="1"/>
    <xf numFmtId="0" fontId="4" fillId="6" borderId="50" xfId="2" applyFont="1" applyFill="1" applyBorder="1" applyAlignment="1">
      <alignment vertical="center"/>
    </xf>
    <xf numFmtId="0" fontId="4" fillId="6" borderId="43" xfId="2" applyFont="1" applyFill="1" applyBorder="1" applyAlignment="1">
      <alignment vertical="center"/>
    </xf>
    <xf numFmtId="0" fontId="4" fillId="6" borderId="44" xfId="2" applyFont="1" applyFill="1" applyBorder="1" applyAlignment="1">
      <alignment vertical="center"/>
    </xf>
    <xf numFmtId="0" fontId="4" fillId="6" borderId="5" xfId="2" applyFont="1" applyFill="1" applyBorder="1" applyAlignment="1">
      <alignment vertical="center"/>
    </xf>
    <xf numFmtId="0" fontId="4" fillId="6" borderId="0" xfId="2" applyFont="1" applyFill="1" applyAlignment="1">
      <alignment vertical="center"/>
    </xf>
    <xf numFmtId="0" fontId="4" fillId="6" borderId="4" xfId="2" applyFont="1" applyFill="1" applyBorder="1" applyAlignment="1">
      <alignment vertical="center"/>
    </xf>
    <xf numFmtId="0" fontId="3" fillId="6" borderId="5" xfId="2" applyFont="1" applyFill="1" applyBorder="1"/>
    <xf numFmtId="0" fontId="3" fillId="6" borderId="4" xfId="2" applyFont="1" applyFill="1" applyBorder="1"/>
    <xf numFmtId="0" fontId="3" fillId="6" borderId="111" xfId="2" applyFont="1" applyFill="1" applyBorder="1"/>
    <xf numFmtId="0" fontId="3" fillId="6" borderId="94" xfId="2" applyFont="1" applyFill="1" applyBorder="1" applyAlignment="1">
      <alignment vertical="center"/>
    </xf>
    <xf numFmtId="0" fontId="3" fillId="6" borderId="88" xfId="2" applyFont="1" applyFill="1" applyBorder="1" applyAlignment="1">
      <alignment vertical="center"/>
    </xf>
    <xf numFmtId="0" fontId="3" fillId="6" borderId="25" xfId="2" applyFont="1" applyFill="1" applyBorder="1" applyAlignment="1">
      <alignment vertical="center"/>
    </xf>
    <xf numFmtId="0" fontId="3" fillId="6" borderId="0" xfId="2" applyFont="1" applyFill="1" applyBorder="1" applyAlignment="1">
      <alignment vertical="center"/>
    </xf>
    <xf numFmtId="0" fontId="3" fillId="6" borderId="26" xfId="2" applyFont="1" applyFill="1" applyBorder="1" applyAlignment="1">
      <alignment vertical="center"/>
    </xf>
    <xf numFmtId="0" fontId="3" fillId="6" borderId="27" xfId="2" applyFont="1" applyFill="1" applyBorder="1" applyAlignment="1">
      <alignment vertical="center"/>
    </xf>
    <xf numFmtId="0" fontId="3" fillId="6" borderId="25" xfId="2" applyFont="1" applyFill="1" applyBorder="1"/>
    <xf numFmtId="0" fontId="3" fillId="6" borderId="7" xfId="2" applyFont="1" applyFill="1" applyBorder="1"/>
    <xf numFmtId="0" fontId="3" fillId="6" borderId="26" xfId="2" applyFont="1" applyFill="1" applyBorder="1"/>
    <xf numFmtId="169" fontId="3" fillId="6" borderId="27" xfId="2" applyNumberFormat="1" applyFont="1" applyFill="1" applyBorder="1" applyAlignment="1" applyProtection="1">
      <alignment horizontal="center"/>
      <protection hidden="1"/>
    </xf>
    <xf numFmtId="0" fontId="3" fillId="6" borderId="28" xfId="2" applyFont="1" applyFill="1" applyBorder="1"/>
    <xf numFmtId="0" fontId="3" fillId="6" borderId="94" xfId="1" applyFont="1" applyFill="1" applyBorder="1"/>
    <xf numFmtId="0" fontId="3" fillId="6" borderId="107" xfId="1" applyFont="1" applyFill="1" applyBorder="1" applyAlignment="1" applyProtection="1"/>
    <xf numFmtId="0" fontId="3" fillId="6" borderId="107" xfId="1" applyFont="1" applyFill="1" applyBorder="1"/>
    <xf numFmtId="1" fontId="3" fillId="6" borderId="8" xfId="1" applyNumberFormat="1" applyFont="1" applyFill="1" applyBorder="1" applyAlignment="1" applyProtection="1">
      <alignment horizontal="center" vertical="center"/>
      <protection hidden="1"/>
    </xf>
    <xf numFmtId="1" fontId="3" fillId="6" borderId="9" xfId="1" applyNumberFormat="1" applyFont="1" applyFill="1" applyBorder="1" applyAlignment="1" applyProtection="1">
      <alignment horizontal="center" vertical="center"/>
      <protection hidden="1"/>
    </xf>
    <xf numFmtId="1" fontId="3" fillId="6" borderId="10" xfId="1" applyNumberFormat="1" applyFont="1" applyFill="1" applyBorder="1" applyAlignment="1" applyProtection="1">
      <alignment horizontal="center" vertical="center"/>
      <protection hidden="1"/>
    </xf>
    <xf numFmtId="169" fontId="3" fillId="6" borderId="0" xfId="1" applyNumberFormat="1" applyFont="1" applyFill="1" applyBorder="1" applyAlignment="1" applyProtection="1">
      <alignment horizontal="center" vertical="center"/>
    </xf>
    <xf numFmtId="0" fontId="7" fillId="6" borderId="14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49" fontId="3" fillId="7" borderId="8" xfId="1" applyNumberFormat="1" applyFont="1" applyFill="1" applyBorder="1" applyAlignment="1" applyProtection="1">
      <alignment horizontal="left" vertical="center"/>
      <protection locked="0"/>
    </xf>
    <xf numFmtId="49" fontId="3" fillId="7" borderId="9" xfId="1" applyNumberFormat="1" applyFont="1" applyFill="1" applyBorder="1" applyAlignment="1" applyProtection="1">
      <alignment horizontal="left" vertical="center"/>
      <protection locked="0"/>
    </xf>
    <xf numFmtId="49" fontId="3" fillId="7" borderId="10" xfId="1" applyNumberFormat="1" applyFont="1" applyFill="1" applyBorder="1" applyAlignment="1" applyProtection="1">
      <alignment horizontal="left" vertical="center"/>
      <protection locked="0"/>
    </xf>
    <xf numFmtId="0" fontId="3" fillId="6" borderId="0" xfId="1" applyFont="1" applyFill="1" applyBorder="1" applyAlignment="1">
      <alignment horizontal="right" vertical="top" wrapText="1"/>
    </xf>
    <xf numFmtId="0" fontId="3" fillId="6" borderId="22" xfId="1" applyFont="1" applyFill="1" applyBorder="1" applyAlignment="1">
      <alignment horizontal="right" vertical="top" wrapText="1"/>
    </xf>
    <xf numFmtId="169" fontId="3" fillId="7" borderId="38" xfId="1" applyNumberFormat="1" applyFont="1" applyFill="1" applyBorder="1" applyAlignment="1" applyProtection="1">
      <alignment horizontal="center" vertical="center"/>
      <protection locked="0"/>
    </xf>
    <xf numFmtId="169" fontId="3" fillId="7" borderId="39" xfId="1" applyNumberFormat="1" applyFont="1" applyFill="1" applyBorder="1" applyAlignment="1" applyProtection="1">
      <alignment horizontal="center" vertical="center"/>
      <protection locked="0"/>
    </xf>
    <xf numFmtId="169" fontId="3" fillId="7" borderId="40" xfId="1" applyNumberFormat="1" applyFont="1" applyFill="1" applyBorder="1" applyAlignment="1" applyProtection="1">
      <alignment horizontal="center" vertical="center"/>
      <protection locked="0"/>
    </xf>
    <xf numFmtId="0" fontId="3" fillId="6" borderId="25" xfId="1" applyFont="1" applyFill="1" applyBorder="1" applyAlignment="1">
      <alignment horizontal="center" vertical="center"/>
    </xf>
    <xf numFmtId="0" fontId="3" fillId="6" borderId="7" xfId="1" applyFont="1" applyFill="1" applyBorder="1" applyAlignment="1">
      <alignment horizontal="center" vertical="center"/>
    </xf>
    <xf numFmtId="169" fontId="3" fillId="6" borderId="25" xfId="1" applyNumberFormat="1" applyFont="1" applyFill="1" applyBorder="1" applyAlignment="1" applyProtection="1">
      <alignment horizontal="center" vertical="center"/>
    </xf>
    <xf numFmtId="169" fontId="3" fillId="6" borderId="34" xfId="1" applyNumberFormat="1" applyFont="1" applyFill="1" applyBorder="1" applyAlignment="1" applyProtection="1">
      <alignment horizontal="center" vertical="center"/>
    </xf>
    <xf numFmtId="169" fontId="3" fillId="6" borderId="25" xfId="1" applyNumberFormat="1" applyFont="1" applyFill="1" applyBorder="1" applyAlignment="1" applyProtection="1">
      <alignment horizontal="center" vertical="center"/>
      <protection hidden="1"/>
    </xf>
    <xf numFmtId="169" fontId="3" fillId="6" borderId="0" xfId="1" applyNumberFormat="1" applyFont="1" applyFill="1" applyBorder="1" applyAlignment="1" applyProtection="1">
      <alignment horizontal="center" vertical="center"/>
      <protection hidden="1"/>
    </xf>
    <xf numFmtId="169" fontId="3" fillId="6" borderId="53" xfId="1" applyNumberFormat="1" applyFont="1" applyFill="1" applyBorder="1" applyAlignment="1" applyProtection="1">
      <alignment horizontal="center" vertical="center"/>
      <protection hidden="1"/>
    </xf>
    <xf numFmtId="169" fontId="3" fillId="7" borderId="25" xfId="1" applyNumberFormat="1" applyFont="1" applyFill="1" applyBorder="1" applyAlignment="1" applyProtection="1">
      <alignment horizontal="center" vertical="center"/>
      <protection locked="0"/>
    </xf>
    <xf numFmtId="169" fontId="3" fillId="7" borderId="0" xfId="1" applyNumberFormat="1" applyFont="1" applyFill="1" applyBorder="1" applyAlignment="1" applyProtection="1">
      <alignment horizontal="center" vertical="center"/>
      <protection locked="0"/>
    </xf>
    <xf numFmtId="169" fontId="3" fillId="7" borderId="34" xfId="1" applyNumberFormat="1" applyFont="1" applyFill="1" applyBorder="1" applyAlignment="1" applyProtection="1">
      <alignment horizontal="center" vertical="center"/>
      <protection locked="0"/>
    </xf>
    <xf numFmtId="165" fontId="3" fillId="7" borderId="8" xfId="1" applyNumberFormat="1" applyFont="1" applyFill="1" applyBorder="1" applyAlignment="1" applyProtection="1">
      <alignment horizontal="center" vertical="center"/>
      <protection locked="0"/>
    </xf>
    <xf numFmtId="165" fontId="3" fillId="7" borderId="9" xfId="1" applyNumberFormat="1" applyFont="1" applyFill="1" applyBorder="1" applyAlignment="1" applyProtection="1">
      <alignment horizontal="center" vertical="center"/>
      <protection locked="0"/>
    </xf>
    <xf numFmtId="165" fontId="3" fillId="7" borderId="10" xfId="1" applyNumberFormat="1" applyFont="1" applyFill="1" applyBorder="1" applyAlignment="1" applyProtection="1">
      <alignment horizontal="center" vertical="center"/>
      <protection locked="0"/>
    </xf>
    <xf numFmtId="0" fontId="3" fillId="6" borderId="0" xfId="1" applyFont="1" applyFill="1" applyBorder="1" applyAlignment="1">
      <alignment horizontal="right" vertical="center"/>
    </xf>
    <xf numFmtId="49" fontId="3" fillId="7" borderId="8" xfId="1" applyNumberFormat="1" applyFont="1" applyFill="1" applyBorder="1" applyAlignment="1" applyProtection="1">
      <alignment horizontal="center" vertical="center"/>
      <protection locked="0"/>
    </xf>
    <xf numFmtId="49" fontId="3" fillId="7" borderId="9" xfId="1" applyNumberFormat="1" applyFont="1" applyFill="1" applyBorder="1" applyAlignment="1" applyProtection="1">
      <alignment horizontal="center" vertical="center"/>
      <protection locked="0"/>
    </xf>
    <xf numFmtId="49" fontId="3" fillId="7" borderId="10" xfId="1" applyNumberFormat="1" applyFont="1" applyFill="1" applyBorder="1" applyAlignment="1" applyProtection="1">
      <alignment horizontal="center" vertical="center"/>
      <protection locked="0"/>
    </xf>
    <xf numFmtId="2" fontId="3" fillId="7" borderId="8" xfId="1" applyNumberFormat="1" applyFont="1" applyFill="1" applyBorder="1" applyAlignment="1" applyProtection="1">
      <alignment horizontal="center" vertical="center"/>
      <protection locked="0"/>
    </xf>
    <xf numFmtId="2" fontId="3" fillId="7" borderId="9" xfId="1" applyNumberFormat="1" applyFont="1" applyFill="1" applyBorder="1" applyAlignment="1" applyProtection="1">
      <alignment horizontal="center" vertical="center"/>
      <protection locked="0"/>
    </xf>
    <xf numFmtId="2" fontId="3" fillId="7" borderId="10" xfId="1" applyNumberFormat="1" applyFont="1" applyFill="1" applyBorder="1" applyAlignment="1" applyProtection="1">
      <alignment horizontal="center" vertical="center"/>
      <protection locked="0"/>
    </xf>
    <xf numFmtId="0" fontId="3" fillId="7" borderId="12" xfId="1" applyFont="1" applyFill="1" applyBorder="1" applyAlignment="1" applyProtection="1">
      <alignment horizontal="left" vertical="top" wrapText="1"/>
      <protection locked="0"/>
    </xf>
    <xf numFmtId="0" fontId="3" fillId="7" borderId="13" xfId="1" applyFont="1" applyFill="1" applyBorder="1" applyAlignment="1" applyProtection="1">
      <alignment horizontal="left" vertical="top" wrapText="1"/>
      <protection locked="0"/>
    </xf>
    <xf numFmtId="0" fontId="3" fillId="7" borderId="37" xfId="1" applyFont="1" applyFill="1" applyBorder="1" applyAlignment="1" applyProtection="1">
      <alignment horizontal="left" vertical="top" wrapText="1"/>
      <protection locked="0"/>
    </xf>
    <xf numFmtId="0" fontId="3" fillId="7" borderId="25" xfId="1" applyFont="1" applyFill="1" applyBorder="1" applyAlignment="1" applyProtection="1">
      <alignment horizontal="left" vertical="top" wrapText="1"/>
      <protection locked="0"/>
    </xf>
    <xf numFmtId="0" fontId="3" fillId="7" borderId="0" xfId="1" applyFont="1" applyFill="1" applyBorder="1" applyAlignment="1" applyProtection="1">
      <alignment horizontal="left" vertical="top" wrapText="1"/>
      <protection locked="0"/>
    </xf>
    <xf numFmtId="0" fontId="3" fillId="7" borderId="34" xfId="1" applyFont="1" applyFill="1" applyBorder="1" applyAlignment="1" applyProtection="1">
      <alignment horizontal="left" vertical="top" wrapText="1"/>
      <protection locked="0"/>
    </xf>
    <xf numFmtId="0" fontId="3" fillId="7" borderId="38" xfId="1" applyFont="1" applyFill="1" applyBorder="1" applyAlignment="1" applyProtection="1">
      <alignment horizontal="left" vertical="top" wrapText="1"/>
      <protection locked="0"/>
    </xf>
    <xf numFmtId="0" fontId="3" fillId="7" borderId="39" xfId="1" applyFont="1" applyFill="1" applyBorder="1" applyAlignment="1" applyProtection="1">
      <alignment horizontal="left" vertical="top" wrapText="1"/>
      <protection locked="0"/>
    </xf>
    <xf numFmtId="0" fontId="3" fillId="7" borderId="40" xfId="1" applyFont="1" applyFill="1" applyBorder="1" applyAlignment="1" applyProtection="1">
      <alignment horizontal="left" vertical="top" wrapText="1"/>
      <protection locked="0"/>
    </xf>
    <xf numFmtId="0" fontId="3" fillId="6" borderId="75" xfId="1" applyFont="1" applyFill="1" applyBorder="1" applyAlignment="1">
      <alignment horizontal="center" vertical="center"/>
    </xf>
    <xf numFmtId="0" fontId="3" fillId="6" borderId="36" xfId="1" applyFont="1" applyFill="1" applyBorder="1" applyAlignment="1">
      <alignment horizontal="center" vertical="center"/>
    </xf>
    <xf numFmtId="0" fontId="3" fillId="6" borderId="71" xfId="1" applyFont="1" applyFill="1" applyBorder="1" applyAlignment="1">
      <alignment horizontal="center" vertical="center"/>
    </xf>
    <xf numFmtId="2" fontId="3" fillId="6" borderId="72" xfId="1" applyNumberFormat="1" applyFont="1" applyFill="1" applyBorder="1" applyAlignment="1" applyProtection="1">
      <alignment horizontal="center" vertical="center"/>
    </xf>
    <xf numFmtId="0" fontId="3" fillId="6" borderId="41" xfId="1" applyFont="1" applyFill="1" applyBorder="1" applyAlignment="1">
      <alignment horizontal="center" vertical="center"/>
    </xf>
    <xf numFmtId="2" fontId="3" fillId="6" borderId="0" xfId="1" applyNumberFormat="1" applyFont="1" applyFill="1" applyBorder="1" applyAlignment="1" applyProtection="1">
      <alignment horizontal="center" vertical="center"/>
      <protection hidden="1"/>
    </xf>
    <xf numFmtId="169" fontId="3" fillId="6" borderId="8" xfId="1" applyNumberFormat="1" applyFont="1" applyFill="1" applyBorder="1" applyAlignment="1" applyProtection="1">
      <alignment horizontal="center" vertical="center"/>
      <protection hidden="1"/>
    </xf>
    <xf numFmtId="169" fontId="3" fillId="6" borderId="9" xfId="1" applyNumberFormat="1" applyFont="1" applyFill="1" applyBorder="1" applyAlignment="1" applyProtection="1">
      <alignment horizontal="center" vertical="center"/>
      <protection hidden="1"/>
    </xf>
    <xf numFmtId="169" fontId="3" fillId="6" borderId="10" xfId="1" applyNumberFormat="1" applyFont="1" applyFill="1" applyBorder="1" applyAlignment="1" applyProtection="1">
      <alignment horizontal="center" vertical="center"/>
      <protection hidden="1"/>
    </xf>
    <xf numFmtId="0" fontId="3" fillId="6" borderId="13" xfId="1" applyFont="1" applyFill="1" applyBorder="1" applyAlignment="1">
      <alignment horizontal="center" vertical="center"/>
    </xf>
    <xf numFmtId="0" fontId="3" fillId="6" borderId="24" xfId="1" applyFont="1" applyFill="1" applyBorder="1" applyAlignment="1">
      <alignment horizontal="center" vertical="center"/>
    </xf>
    <xf numFmtId="0" fontId="3" fillId="6" borderId="27" xfId="1" applyFont="1" applyFill="1" applyBorder="1" applyAlignment="1">
      <alignment horizontal="center" vertical="center"/>
    </xf>
    <xf numFmtId="0" fontId="3" fillId="6" borderId="28" xfId="1" applyFont="1" applyFill="1" applyBorder="1" applyAlignment="1">
      <alignment horizontal="center" vertical="center"/>
    </xf>
    <xf numFmtId="0" fontId="3" fillId="6" borderId="12" xfId="1" applyFont="1" applyFill="1" applyBorder="1" applyAlignment="1">
      <alignment horizontal="center" vertical="center"/>
    </xf>
    <xf numFmtId="0" fontId="3" fillId="6" borderId="26" xfId="1" applyFont="1" applyFill="1" applyBorder="1" applyAlignment="1">
      <alignment horizontal="center" vertical="center"/>
    </xf>
    <xf numFmtId="169" fontId="3" fillId="6" borderId="38" xfId="1" applyNumberFormat="1" applyFont="1" applyFill="1" applyBorder="1" applyAlignment="1" applyProtection="1">
      <alignment horizontal="center" vertical="center"/>
    </xf>
    <xf numFmtId="169" fontId="3" fillId="6" borderId="39" xfId="1" applyNumberFormat="1" applyFont="1" applyFill="1" applyBorder="1" applyAlignment="1" applyProtection="1">
      <alignment horizontal="center" vertical="center"/>
    </xf>
    <xf numFmtId="169" fontId="3" fillId="6" borderId="40" xfId="1" applyNumberFormat="1" applyFont="1" applyFill="1" applyBorder="1" applyAlignment="1" applyProtection="1">
      <alignment horizontal="center" vertical="center"/>
    </xf>
    <xf numFmtId="169" fontId="3" fillId="6" borderId="54" xfId="1" applyNumberFormat="1" applyFont="1" applyFill="1" applyBorder="1" applyAlignment="1" applyProtection="1">
      <alignment horizontal="center" vertical="center"/>
      <protection hidden="1"/>
    </xf>
    <xf numFmtId="169" fontId="3" fillId="6" borderId="55" xfId="1" applyNumberFormat="1" applyFont="1" applyFill="1" applyBorder="1" applyAlignment="1" applyProtection="1">
      <alignment horizontal="center" vertical="center"/>
      <protection hidden="1"/>
    </xf>
    <xf numFmtId="169" fontId="3" fillId="6" borderId="56" xfId="1" applyNumberFormat="1" applyFont="1" applyFill="1" applyBorder="1" applyAlignment="1" applyProtection="1">
      <alignment horizontal="center" vertical="center"/>
      <protection hidden="1"/>
    </xf>
    <xf numFmtId="0" fontId="3" fillId="6" borderId="72" xfId="1" applyFont="1" applyFill="1" applyBorder="1" applyAlignment="1">
      <alignment horizontal="center" vertical="center"/>
    </xf>
    <xf numFmtId="169" fontId="3" fillId="7" borderId="12" xfId="1" applyNumberFormat="1" applyFont="1" applyFill="1" applyBorder="1" applyAlignment="1" applyProtection="1">
      <alignment horizontal="center" vertical="center"/>
      <protection locked="0"/>
    </xf>
    <xf numFmtId="169" fontId="3" fillId="7" borderId="13" xfId="1" applyNumberFormat="1" applyFont="1" applyFill="1" applyBorder="1" applyAlignment="1" applyProtection="1">
      <alignment horizontal="center" vertical="center"/>
      <protection locked="0"/>
    </xf>
    <xf numFmtId="169" fontId="3" fillId="7" borderId="37" xfId="1" applyNumberFormat="1" applyFont="1" applyFill="1" applyBorder="1" applyAlignment="1" applyProtection="1">
      <alignment horizontal="center" vertical="center"/>
      <protection locked="0"/>
    </xf>
    <xf numFmtId="169" fontId="3" fillId="6" borderId="12" xfId="1" applyNumberFormat="1" applyFont="1" applyFill="1" applyBorder="1" applyAlignment="1" applyProtection="1">
      <alignment horizontal="center" vertical="center"/>
    </xf>
    <xf numFmtId="169" fontId="3" fillId="6" borderId="13" xfId="1" applyNumberFormat="1" applyFont="1" applyFill="1" applyBorder="1" applyAlignment="1" applyProtection="1">
      <alignment horizontal="center" vertical="center"/>
    </xf>
    <xf numFmtId="169" fontId="3" fillId="6" borderId="37" xfId="1" applyNumberFormat="1" applyFont="1" applyFill="1" applyBorder="1" applyAlignment="1" applyProtection="1">
      <alignment horizontal="center" vertical="center"/>
    </xf>
    <xf numFmtId="169" fontId="3" fillId="6" borderId="84" xfId="1" applyNumberFormat="1" applyFont="1" applyFill="1" applyBorder="1" applyAlignment="1" applyProtection="1">
      <alignment horizontal="center" vertical="center"/>
      <protection hidden="1"/>
    </xf>
    <xf numFmtId="169" fontId="3" fillId="6" borderId="85" xfId="1" applyNumberFormat="1" applyFont="1" applyFill="1" applyBorder="1" applyAlignment="1" applyProtection="1">
      <alignment horizontal="center" vertical="center"/>
      <protection hidden="1"/>
    </xf>
    <xf numFmtId="169" fontId="3" fillId="6" borderId="86" xfId="1" applyNumberFormat="1" applyFont="1" applyFill="1" applyBorder="1" applyAlignment="1" applyProtection="1">
      <alignment horizontal="center" vertical="center"/>
      <protection hidden="1"/>
    </xf>
    <xf numFmtId="2" fontId="3" fillId="6" borderId="8" xfId="1" applyNumberFormat="1" applyFont="1" applyFill="1" applyBorder="1" applyAlignment="1" applyProtection="1">
      <alignment horizontal="center" vertical="center"/>
      <protection hidden="1"/>
    </xf>
    <xf numFmtId="2" fontId="3" fillId="6" borderId="9" xfId="1" applyNumberFormat="1" applyFont="1" applyFill="1" applyBorder="1" applyAlignment="1" applyProtection="1">
      <alignment horizontal="center" vertical="center"/>
      <protection hidden="1"/>
    </xf>
    <xf numFmtId="2" fontId="3" fillId="6" borderId="10" xfId="1" applyNumberFormat="1" applyFont="1" applyFill="1" applyBorder="1" applyAlignment="1" applyProtection="1">
      <alignment horizontal="center" vertical="center"/>
      <protection hidden="1"/>
    </xf>
    <xf numFmtId="0" fontId="3" fillId="6" borderId="12" xfId="1" applyFont="1" applyFill="1" applyBorder="1" applyAlignment="1">
      <alignment horizontal="center" vertical="center" wrapText="1"/>
    </xf>
    <xf numFmtId="0" fontId="3" fillId="6" borderId="13" xfId="1" applyFont="1" applyFill="1" applyBorder="1" applyAlignment="1">
      <alignment horizontal="center" vertical="center" wrapText="1"/>
    </xf>
    <xf numFmtId="0" fontId="3" fillId="6" borderId="24" xfId="1" applyFont="1" applyFill="1" applyBorder="1" applyAlignment="1">
      <alignment horizontal="center" vertical="center" wrapText="1"/>
    </xf>
    <xf numFmtId="0" fontId="3" fillId="6" borderId="25" xfId="1" applyFont="1" applyFill="1" applyBorder="1" applyAlignment="1">
      <alignment horizontal="center" vertical="center" wrapText="1"/>
    </xf>
    <xf numFmtId="0" fontId="3" fillId="6" borderId="0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6" borderId="26" xfId="1" applyFont="1" applyFill="1" applyBorder="1" applyAlignment="1">
      <alignment horizontal="center" vertical="center" wrapText="1"/>
    </xf>
    <xf numFmtId="0" fontId="3" fillId="6" borderId="27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169" fontId="3" fillId="7" borderId="8" xfId="1" applyNumberFormat="1" applyFont="1" applyFill="1" applyBorder="1" applyAlignment="1" applyProtection="1">
      <alignment horizontal="center" vertical="center"/>
      <protection locked="0"/>
    </xf>
    <xf numFmtId="169" fontId="3" fillId="7" borderId="9" xfId="1" applyNumberFormat="1" applyFont="1" applyFill="1" applyBorder="1" applyAlignment="1" applyProtection="1">
      <alignment horizontal="center" vertical="center"/>
      <protection locked="0"/>
    </xf>
    <xf numFmtId="169" fontId="3" fillId="7" borderId="10" xfId="1" applyNumberFormat="1" applyFont="1" applyFill="1" applyBorder="1" applyAlignment="1" applyProtection="1">
      <alignment horizontal="center" vertical="center"/>
      <protection locked="0"/>
    </xf>
    <xf numFmtId="2" fontId="3" fillId="6" borderId="8" xfId="1" applyNumberFormat="1" applyFont="1" applyFill="1" applyBorder="1" applyAlignment="1" applyProtection="1">
      <alignment horizontal="center" vertical="center"/>
    </xf>
    <xf numFmtId="2" fontId="3" fillId="6" borderId="9" xfId="1" applyNumberFormat="1" applyFont="1" applyFill="1" applyBorder="1" applyAlignment="1" applyProtection="1">
      <alignment horizontal="center" vertical="center"/>
    </xf>
    <xf numFmtId="2" fontId="3" fillId="6" borderId="10" xfId="1" applyNumberFormat="1" applyFont="1" applyFill="1" applyBorder="1" applyAlignment="1" applyProtection="1">
      <alignment horizontal="center" vertical="center"/>
    </xf>
    <xf numFmtId="2" fontId="3" fillId="6" borderId="0" xfId="1" applyNumberFormat="1" applyFont="1" applyFill="1" applyBorder="1" applyAlignment="1" applyProtection="1">
      <alignment horizontal="center" vertical="center"/>
    </xf>
    <xf numFmtId="169" fontId="3" fillId="6" borderId="8" xfId="1" applyNumberFormat="1" applyFont="1" applyFill="1" applyBorder="1" applyAlignment="1" applyProtection="1">
      <alignment horizontal="center" vertical="center"/>
    </xf>
    <xf numFmtId="169" fontId="3" fillId="6" borderId="9" xfId="1" applyNumberFormat="1" applyFont="1" applyFill="1" applyBorder="1" applyAlignment="1" applyProtection="1">
      <alignment horizontal="center" vertical="center"/>
    </xf>
    <xf numFmtId="169" fontId="3" fillId="6" borderId="10" xfId="1" applyNumberFormat="1" applyFont="1" applyFill="1" applyBorder="1" applyAlignment="1" applyProtection="1">
      <alignment horizontal="center" vertical="center"/>
    </xf>
    <xf numFmtId="2" fontId="3" fillId="6" borderId="8" xfId="1" applyNumberFormat="1" applyFont="1" applyFill="1" applyBorder="1" applyAlignment="1">
      <alignment horizontal="center" vertical="center"/>
    </xf>
    <xf numFmtId="2" fontId="3" fillId="6" borderId="9" xfId="1" applyNumberFormat="1" applyFont="1" applyFill="1" applyBorder="1" applyAlignment="1">
      <alignment horizontal="center" vertical="center"/>
    </xf>
    <xf numFmtId="2" fontId="3" fillId="6" borderId="10" xfId="1" applyNumberFormat="1" applyFont="1" applyFill="1" applyBorder="1" applyAlignment="1">
      <alignment horizontal="center" vertical="center"/>
    </xf>
    <xf numFmtId="166" fontId="3" fillId="7" borderId="8" xfId="1" applyNumberFormat="1" applyFont="1" applyFill="1" applyBorder="1" applyAlignment="1" applyProtection="1">
      <alignment horizontal="center" vertical="center"/>
      <protection locked="0"/>
    </xf>
    <xf numFmtId="166" fontId="3" fillId="7" borderId="9" xfId="1" applyNumberFormat="1" applyFont="1" applyFill="1" applyBorder="1" applyAlignment="1" applyProtection="1">
      <alignment horizontal="center" vertical="center"/>
      <protection locked="0"/>
    </xf>
    <xf numFmtId="166" fontId="3" fillId="7" borderId="10" xfId="1" applyNumberFormat="1" applyFont="1" applyFill="1" applyBorder="1" applyAlignment="1" applyProtection="1">
      <alignment horizontal="center" vertical="center"/>
      <protection locked="0"/>
    </xf>
    <xf numFmtId="166" fontId="3" fillId="6" borderId="8" xfId="1" applyNumberFormat="1" applyFont="1" applyFill="1" applyBorder="1" applyAlignment="1" applyProtection="1">
      <alignment horizontal="center" vertical="center"/>
    </xf>
    <xf numFmtId="166" fontId="3" fillId="6" borderId="9" xfId="1" applyNumberFormat="1" applyFont="1" applyFill="1" applyBorder="1" applyAlignment="1" applyProtection="1">
      <alignment horizontal="center" vertical="center"/>
    </xf>
    <xf numFmtId="166" fontId="3" fillId="6" borderId="10" xfId="1" applyNumberFormat="1" applyFont="1" applyFill="1" applyBorder="1" applyAlignment="1" applyProtection="1">
      <alignment horizontal="center" vertical="center"/>
    </xf>
    <xf numFmtId="166" fontId="3" fillId="6" borderId="8" xfId="1" applyNumberFormat="1" applyFont="1" applyFill="1" applyBorder="1" applyAlignment="1" applyProtection="1">
      <alignment horizontal="center" vertical="center"/>
      <protection hidden="1"/>
    </xf>
    <xf numFmtId="166" fontId="3" fillId="6" borderId="9" xfId="1" applyNumberFormat="1" applyFont="1" applyFill="1" applyBorder="1" applyAlignment="1" applyProtection="1">
      <alignment horizontal="center" vertical="center"/>
      <protection hidden="1"/>
    </xf>
    <xf numFmtId="166" fontId="3" fillId="6" borderId="10" xfId="1" applyNumberFormat="1" applyFont="1" applyFill="1" applyBorder="1" applyAlignment="1" applyProtection="1">
      <alignment horizontal="center" vertical="center"/>
      <protection hidden="1"/>
    </xf>
    <xf numFmtId="166" fontId="3" fillId="6" borderId="0" xfId="1" applyNumberFormat="1" applyFont="1" applyFill="1" applyBorder="1" applyAlignment="1" applyProtection="1">
      <alignment horizontal="center" vertical="center"/>
    </xf>
    <xf numFmtId="0" fontId="3" fillId="6" borderId="0" xfId="1" applyFont="1" applyFill="1" applyBorder="1" applyAlignment="1" applyProtection="1">
      <alignment horizontal="center" vertical="center"/>
    </xf>
    <xf numFmtId="0" fontId="7" fillId="6" borderId="33" xfId="1" applyFont="1" applyFill="1" applyBorder="1" applyAlignment="1">
      <alignment horizontal="center" vertical="center"/>
    </xf>
    <xf numFmtId="49" fontId="3" fillId="7" borderId="25" xfId="1" applyNumberFormat="1" applyFont="1" applyFill="1" applyBorder="1" applyAlignment="1" applyProtection="1">
      <alignment horizontal="center" vertical="center"/>
      <protection locked="0"/>
    </xf>
    <xf numFmtId="49" fontId="3" fillId="7" borderId="0" xfId="1" applyNumberFormat="1" applyFont="1" applyFill="1" applyBorder="1" applyAlignment="1" applyProtection="1">
      <alignment horizontal="center" vertical="center"/>
      <protection locked="0"/>
    </xf>
    <xf numFmtId="49" fontId="3" fillId="7" borderId="34" xfId="1" applyNumberFormat="1" applyFont="1" applyFill="1" applyBorder="1" applyAlignment="1" applyProtection="1">
      <alignment horizontal="center" vertical="center"/>
      <protection locked="0"/>
    </xf>
    <xf numFmtId="0" fontId="7" fillId="6" borderId="0" xfId="1" applyFont="1" applyFill="1" applyBorder="1" applyAlignment="1">
      <alignment horizontal="center" vertical="center"/>
    </xf>
    <xf numFmtId="168" fontId="3" fillId="6" borderId="8" xfId="1" applyNumberFormat="1" applyFont="1" applyFill="1" applyBorder="1" applyAlignment="1" applyProtection="1">
      <alignment horizontal="center" vertical="center"/>
    </xf>
    <xf numFmtId="168" fontId="3" fillId="6" borderId="9" xfId="1" applyNumberFormat="1" applyFont="1" applyFill="1" applyBorder="1" applyAlignment="1" applyProtection="1">
      <alignment horizontal="center" vertical="center"/>
    </xf>
    <xf numFmtId="168" fontId="3" fillId="6" borderId="10" xfId="1" applyNumberFormat="1" applyFont="1" applyFill="1" applyBorder="1" applyAlignment="1" applyProtection="1">
      <alignment horizontal="center" vertical="center"/>
    </xf>
    <xf numFmtId="165" fontId="3" fillId="6" borderId="8" xfId="1" applyNumberFormat="1" applyFont="1" applyFill="1" applyBorder="1" applyAlignment="1" applyProtection="1">
      <alignment horizontal="center" vertical="center"/>
    </xf>
    <xf numFmtId="165" fontId="3" fillId="6" borderId="9" xfId="1" applyNumberFormat="1" applyFont="1" applyFill="1" applyBorder="1" applyAlignment="1" applyProtection="1">
      <alignment horizontal="center" vertical="center"/>
    </xf>
    <xf numFmtId="165" fontId="3" fillId="6" borderId="10" xfId="1" applyNumberFormat="1" applyFont="1" applyFill="1" applyBorder="1" applyAlignment="1" applyProtection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169" fontId="3" fillId="6" borderId="78" xfId="1" applyNumberFormat="1" applyFont="1" applyFill="1" applyBorder="1" applyAlignment="1">
      <alignment horizontal="center" vertical="center"/>
    </xf>
    <xf numFmtId="169" fontId="3" fillId="6" borderId="79" xfId="1" applyNumberFormat="1" applyFont="1" applyFill="1" applyBorder="1" applyAlignment="1">
      <alignment horizontal="center" vertical="center"/>
    </xf>
    <xf numFmtId="169" fontId="3" fillId="6" borderId="80" xfId="1" applyNumberFormat="1" applyFont="1" applyFill="1" applyBorder="1" applyAlignment="1">
      <alignment horizontal="center" vertical="center"/>
    </xf>
    <xf numFmtId="1" fontId="3" fillId="6" borderId="8" xfId="1" applyNumberFormat="1" applyFont="1" applyFill="1" applyBorder="1" applyAlignment="1" applyProtection="1">
      <alignment horizontal="center" vertical="center"/>
    </xf>
    <xf numFmtId="1" fontId="3" fillId="6" borderId="9" xfId="1" applyNumberFormat="1" applyFont="1" applyFill="1" applyBorder="1" applyAlignment="1" applyProtection="1">
      <alignment horizontal="center" vertical="center"/>
    </xf>
    <xf numFmtId="1" fontId="3" fillId="6" borderId="10" xfId="1" applyNumberFormat="1" applyFont="1" applyFill="1" applyBorder="1" applyAlignment="1" applyProtection="1">
      <alignment horizontal="center" vertical="center"/>
    </xf>
    <xf numFmtId="1" fontId="3" fillId="7" borderId="8" xfId="1" applyNumberFormat="1" applyFont="1" applyFill="1" applyBorder="1" applyAlignment="1" applyProtection="1">
      <alignment horizontal="center" vertical="center"/>
      <protection locked="0"/>
    </xf>
    <xf numFmtId="1" fontId="3" fillId="7" borderId="9" xfId="1" applyNumberFormat="1" applyFont="1" applyFill="1" applyBorder="1" applyAlignment="1" applyProtection="1">
      <alignment horizontal="center" vertical="center"/>
      <protection locked="0"/>
    </xf>
    <xf numFmtId="1" fontId="3" fillId="7" borderId="10" xfId="1" applyNumberFormat="1" applyFont="1" applyFill="1" applyBorder="1" applyAlignment="1" applyProtection="1">
      <alignment horizontal="center" vertical="center"/>
      <protection locked="0"/>
    </xf>
    <xf numFmtId="0" fontId="3" fillId="6" borderId="8" xfId="1" applyNumberFormat="1" applyFont="1" applyFill="1" applyBorder="1" applyAlignment="1" applyProtection="1">
      <alignment horizontal="center" vertical="center"/>
    </xf>
    <xf numFmtId="0" fontId="3" fillId="6" borderId="9" xfId="1" applyNumberFormat="1" applyFont="1" applyFill="1" applyBorder="1" applyAlignment="1" applyProtection="1">
      <alignment horizontal="center" vertical="center"/>
    </xf>
    <xf numFmtId="0" fontId="3" fillId="6" borderId="10" xfId="1" applyNumberFormat="1" applyFont="1" applyFill="1" applyBorder="1" applyAlignment="1" applyProtection="1">
      <alignment horizontal="center" vertical="center"/>
    </xf>
    <xf numFmtId="0" fontId="3" fillId="6" borderId="0" xfId="1" applyFont="1" applyFill="1" applyBorder="1" applyAlignment="1">
      <alignment horizontal="center" wrapText="1"/>
    </xf>
    <xf numFmtId="0" fontId="7" fillId="6" borderId="14" xfId="1" applyNumberFormat="1" applyFont="1" applyFill="1" applyBorder="1" applyAlignment="1">
      <alignment horizontal="center" vertical="center"/>
    </xf>
    <xf numFmtId="0" fontId="3" fillId="7" borderId="8" xfId="1" applyNumberFormat="1" applyFont="1" applyFill="1" applyBorder="1" applyAlignment="1" applyProtection="1">
      <alignment horizontal="left" vertical="center"/>
      <protection locked="0" hidden="1"/>
    </xf>
    <xf numFmtId="0" fontId="3" fillId="7" borderId="9" xfId="1" applyNumberFormat="1" applyFont="1" applyFill="1" applyBorder="1" applyAlignment="1" applyProtection="1">
      <alignment horizontal="left" vertical="center"/>
      <protection locked="0" hidden="1"/>
    </xf>
    <xf numFmtId="0" fontId="3" fillId="7" borderId="10" xfId="1" applyNumberFormat="1" applyFont="1" applyFill="1" applyBorder="1" applyAlignment="1" applyProtection="1">
      <alignment horizontal="left" vertical="center"/>
      <protection locked="0" hidden="1"/>
    </xf>
    <xf numFmtId="0" fontId="3" fillId="6" borderId="0" xfId="2" applyFont="1" applyFill="1" applyBorder="1" applyAlignment="1">
      <alignment horizontal="right" vertical="center"/>
    </xf>
    <xf numFmtId="0" fontId="3" fillId="6" borderId="7" xfId="2" applyFont="1" applyFill="1" applyBorder="1" applyAlignment="1">
      <alignment horizontal="right" vertical="center"/>
    </xf>
    <xf numFmtId="0" fontId="3" fillId="7" borderId="18" xfId="2" applyFont="1" applyFill="1" applyBorder="1" applyAlignment="1" applyProtection="1">
      <alignment horizontal="center" vertical="center"/>
      <protection locked="0"/>
    </xf>
    <xf numFmtId="0" fontId="3" fillId="7" borderId="20" xfId="2" applyFont="1" applyFill="1" applyBorder="1" applyAlignment="1" applyProtection="1">
      <alignment horizontal="center" vertical="center"/>
      <protection locked="0"/>
    </xf>
    <xf numFmtId="0" fontId="6" fillId="6" borderId="0" xfId="1" applyFont="1" applyFill="1" applyBorder="1" applyAlignment="1">
      <alignment horizontal="right" vertical="top" wrapText="1"/>
    </xf>
    <xf numFmtId="0" fontId="7" fillId="6" borderId="0" xfId="1" applyFont="1" applyFill="1" applyBorder="1" applyAlignment="1">
      <alignment horizontal="right" vertical="center"/>
    </xf>
    <xf numFmtId="164" fontId="7" fillId="6" borderId="0" xfId="1" applyNumberFormat="1" applyFont="1" applyFill="1" applyBorder="1" applyAlignment="1" applyProtection="1">
      <alignment horizontal="left" vertical="center"/>
      <protection hidden="1"/>
    </xf>
    <xf numFmtId="0" fontId="3" fillId="6" borderId="7" xfId="1" applyFont="1" applyFill="1" applyBorder="1" applyAlignment="1">
      <alignment horizontal="right" vertical="center"/>
    </xf>
    <xf numFmtId="0" fontId="3" fillId="7" borderId="8" xfId="1" applyNumberFormat="1" applyFont="1" applyFill="1" applyBorder="1" applyAlignment="1" applyProtection="1">
      <alignment horizontal="left" vertical="center"/>
      <protection locked="0"/>
    </xf>
    <xf numFmtId="0" fontId="3" fillId="7" borderId="9" xfId="1" applyNumberFormat="1" applyFont="1" applyFill="1" applyBorder="1" applyAlignment="1" applyProtection="1">
      <alignment horizontal="left" vertical="center"/>
      <protection locked="0"/>
    </xf>
    <xf numFmtId="0" fontId="3" fillId="7" borderId="10" xfId="1" applyNumberFormat="1" applyFont="1" applyFill="1" applyBorder="1" applyAlignment="1" applyProtection="1">
      <alignment horizontal="left" vertical="center"/>
      <protection locked="0"/>
    </xf>
    <xf numFmtId="0" fontId="9" fillId="6" borderId="0" xfId="2" applyNumberFormat="1" applyFont="1" applyFill="1" applyBorder="1" applyAlignment="1" applyProtection="1">
      <alignment horizontal="center" vertical="center"/>
    </xf>
    <xf numFmtId="0" fontId="3" fillId="6" borderId="0" xfId="1" applyNumberFormat="1" applyFont="1" applyFill="1" applyBorder="1" applyAlignment="1" applyProtection="1">
      <alignment horizontal="right" vertical="center"/>
    </xf>
    <xf numFmtId="166" fontId="3" fillId="7" borderId="18" xfId="1" applyNumberFormat="1" applyFont="1" applyFill="1" applyBorder="1" applyAlignment="1" applyProtection="1">
      <alignment horizontal="center" vertical="center"/>
      <protection locked="0"/>
    </xf>
    <xf numFmtId="166" fontId="3" fillId="7" borderId="19" xfId="1" applyNumberFormat="1" applyFont="1" applyFill="1" applyBorder="1" applyAlignment="1" applyProtection="1">
      <alignment horizontal="center" vertical="center"/>
      <protection locked="0"/>
    </xf>
    <xf numFmtId="166" fontId="3" fillId="7" borderId="20" xfId="1" applyNumberFormat="1" applyFont="1" applyFill="1" applyBorder="1" applyAlignment="1" applyProtection="1">
      <alignment horizontal="center" vertical="center"/>
      <protection locked="0"/>
    </xf>
    <xf numFmtId="0" fontId="3" fillId="6" borderId="11" xfId="1" applyFont="1" applyFill="1" applyBorder="1" applyAlignment="1">
      <alignment horizontal="right" vertical="center"/>
    </xf>
    <xf numFmtId="49" fontId="3" fillId="7" borderId="12" xfId="1" applyNumberFormat="1" applyFont="1" applyFill="1" applyBorder="1" applyAlignment="1" applyProtection="1">
      <alignment horizontal="center" vertical="center"/>
      <protection locked="0"/>
    </xf>
    <xf numFmtId="49" fontId="3" fillId="7" borderId="13" xfId="1" applyNumberFormat="1" applyFont="1" applyFill="1" applyBorder="1" applyAlignment="1" applyProtection="1">
      <alignment horizontal="center" vertical="center"/>
      <protection locked="0"/>
    </xf>
    <xf numFmtId="0" fontId="3" fillId="6" borderId="0" xfId="1" applyNumberFormat="1" applyFont="1" applyFill="1" applyBorder="1" applyAlignment="1">
      <alignment horizontal="right" vertical="center"/>
    </xf>
    <xf numFmtId="0" fontId="3" fillId="6" borderId="7" xfId="1" applyNumberFormat="1" applyFont="1" applyFill="1" applyBorder="1" applyAlignment="1">
      <alignment horizontal="right" vertical="center"/>
    </xf>
    <xf numFmtId="0" fontId="4" fillId="6" borderId="43" xfId="2" applyFont="1" applyFill="1" applyBorder="1" applyAlignment="1">
      <alignment horizontal="center" vertical="center"/>
    </xf>
    <xf numFmtId="0" fontId="4" fillId="6" borderId="0" xfId="2" applyFont="1" applyFill="1" applyAlignment="1">
      <alignment horizontal="center" vertical="center"/>
    </xf>
    <xf numFmtId="0" fontId="9" fillId="6" borderId="43" xfId="2" applyFont="1" applyFill="1" applyBorder="1" applyAlignment="1">
      <alignment horizontal="right" vertical="center" wrapText="1"/>
    </xf>
    <xf numFmtId="0" fontId="9" fillId="6" borderId="0" xfId="2" applyFont="1" applyFill="1" applyAlignment="1">
      <alignment horizontal="right" vertical="center" wrapText="1"/>
    </xf>
    <xf numFmtId="0" fontId="4" fillId="6" borderId="88" xfId="2" applyFont="1" applyFill="1" applyBorder="1" applyAlignment="1">
      <alignment horizontal="right" vertical="center"/>
    </xf>
    <xf numFmtId="0" fontId="3" fillId="6" borderId="88" xfId="2" applyFont="1" applyFill="1" applyBorder="1" applyAlignment="1">
      <alignment horizontal="right" vertical="center"/>
    </xf>
    <xf numFmtId="0" fontId="3" fillId="6" borderId="27" xfId="2" applyFont="1" applyFill="1" applyBorder="1" applyAlignment="1">
      <alignment horizontal="right" vertical="center"/>
    </xf>
    <xf numFmtId="0" fontId="4" fillId="6" borderId="107" xfId="2" applyFont="1" applyFill="1" applyBorder="1" applyAlignment="1">
      <alignment horizontal="center" vertical="center"/>
    </xf>
    <xf numFmtId="0" fontId="4" fillId="6" borderId="7" xfId="2" applyFont="1" applyFill="1" applyBorder="1" applyAlignment="1">
      <alignment horizontal="center" vertical="center"/>
    </xf>
    <xf numFmtId="0" fontId="4" fillId="6" borderId="28" xfId="2" applyFont="1" applyFill="1" applyBorder="1" applyAlignment="1">
      <alignment horizontal="center" vertical="center"/>
    </xf>
    <xf numFmtId="2" fontId="3" fillId="6" borderId="81" xfId="2" applyNumberFormat="1" applyFont="1" applyFill="1" applyBorder="1" applyAlignment="1" applyProtection="1">
      <alignment horizontal="center"/>
      <protection hidden="1"/>
    </xf>
    <xf numFmtId="2" fontId="3" fillId="6" borderId="82" xfId="2" applyNumberFormat="1" applyFont="1" applyFill="1" applyBorder="1" applyAlignment="1" applyProtection="1">
      <alignment horizontal="center"/>
      <protection hidden="1"/>
    </xf>
    <xf numFmtId="2" fontId="3" fillId="6" borderId="83" xfId="2" applyNumberFormat="1" applyFont="1" applyFill="1" applyBorder="1" applyAlignment="1" applyProtection="1">
      <alignment horizontal="center"/>
      <protection hidden="1"/>
    </xf>
    <xf numFmtId="0" fontId="3" fillId="6" borderId="76" xfId="1" applyFont="1" applyFill="1" applyBorder="1" applyAlignment="1">
      <alignment horizontal="right"/>
    </xf>
    <xf numFmtId="0" fontId="3" fillId="6" borderId="0" xfId="1" applyFont="1" applyFill="1" applyBorder="1" applyAlignment="1">
      <alignment horizontal="right"/>
    </xf>
    <xf numFmtId="165" fontId="3" fillId="7" borderId="8" xfId="1" applyNumberFormat="1" applyFont="1" applyFill="1" applyBorder="1" applyAlignment="1" applyProtection="1">
      <alignment horizontal="center"/>
      <protection locked="0"/>
    </xf>
    <xf numFmtId="165" fontId="3" fillId="7" borderId="9" xfId="1" applyNumberFormat="1" applyFont="1" applyFill="1" applyBorder="1" applyAlignment="1" applyProtection="1">
      <alignment horizontal="center"/>
      <protection locked="0"/>
    </xf>
    <xf numFmtId="165" fontId="3" fillId="7" borderId="10" xfId="1" applyNumberFormat="1" applyFont="1" applyFill="1" applyBorder="1" applyAlignment="1" applyProtection="1">
      <alignment horizontal="center"/>
      <protection locked="0"/>
    </xf>
    <xf numFmtId="0" fontId="7" fillId="6" borderId="0" xfId="1" applyFont="1" applyFill="1" applyBorder="1" applyAlignment="1">
      <alignment horizontal="center" vertical="top"/>
    </xf>
    <xf numFmtId="49" fontId="3" fillId="7" borderId="8" xfId="1" applyNumberFormat="1" applyFont="1" applyFill="1" applyBorder="1" applyAlignment="1" applyProtection="1">
      <alignment horizontal="left"/>
      <protection locked="0"/>
    </xf>
    <xf numFmtId="49" fontId="3" fillId="7" borderId="9" xfId="1" applyNumberFormat="1" applyFont="1" applyFill="1" applyBorder="1" applyAlignment="1" applyProtection="1">
      <alignment horizontal="left"/>
      <protection locked="0"/>
    </xf>
    <xf numFmtId="49" fontId="3" fillId="7" borderId="10" xfId="1" applyNumberFormat="1" applyFont="1" applyFill="1" applyBorder="1" applyAlignment="1" applyProtection="1">
      <alignment horizontal="left"/>
      <protection locked="0"/>
    </xf>
    <xf numFmtId="0" fontId="3" fillId="6" borderId="18" xfId="1" applyFont="1" applyFill="1" applyBorder="1" applyAlignment="1">
      <alignment horizontal="center"/>
    </xf>
    <xf numFmtId="0" fontId="3" fillId="6" borderId="19" xfId="1" applyFont="1" applyFill="1" applyBorder="1" applyAlignment="1">
      <alignment horizontal="center"/>
    </xf>
    <xf numFmtId="0" fontId="3" fillId="6" borderId="20" xfId="1" applyFont="1" applyFill="1" applyBorder="1" applyAlignment="1">
      <alignment horizontal="center"/>
    </xf>
    <xf numFmtId="1" fontId="3" fillId="6" borderId="18" xfId="1" applyNumberFormat="1" applyFont="1" applyFill="1" applyBorder="1" applyAlignment="1" applyProtection="1">
      <alignment horizontal="center"/>
    </xf>
    <xf numFmtId="1" fontId="3" fillId="6" borderId="19" xfId="1" applyNumberFormat="1" applyFont="1" applyFill="1" applyBorder="1" applyAlignment="1" applyProtection="1">
      <alignment horizontal="center"/>
    </xf>
    <xf numFmtId="1" fontId="3" fillId="6" borderId="20" xfId="1" applyNumberFormat="1" applyFont="1" applyFill="1" applyBorder="1" applyAlignment="1" applyProtection="1">
      <alignment horizontal="center"/>
    </xf>
    <xf numFmtId="0" fontId="3" fillId="6" borderId="12" xfId="1" applyFont="1" applyFill="1" applyBorder="1" applyAlignment="1">
      <alignment horizontal="left" vertical="center"/>
    </xf>
    <xf numFmtId="0" fontId="3" fillId="6" borderId="13" xfId="1" applyFont="1" applyFill="1" applyBorder="1" applyAlignment="1">
      <alignment horizontal="left" vertical="center"/>
    </xf>
    <xf numFmtId="0" fontId="3" fillId="6" borderId="24" xfId="1" applyFont="1" applyFill="1" applyBorder="1" applyAlignment="1">
      <alignment horizontal="left" vertical="center"/>
    </xf>
    <xf numFmtId="0" fontId="3" fillId="6" borderId="25" xfId="1" applyFont="1" applyFill="1" applyBorder="1" applyAlignment="1">
      <alignment horizontal="left" vertical="center"/>
    </xf>
    <xf numFmtId="0" fontId="3" fillId="6" borderId="0" xfId="1" applyFont="1" applyFill="1" applyBorder="1" applyAlignment="1">
      <alignment horizontal="left" vertical="center"/>
    </xf>
    <xf numFmtId="0" fontId="3" fillId="6" borderId="7" xfId="1" applyFont="1" applyFill="1" applyBorder="1" applyAlignment="1">
      <alignment horizontal="left" vertical="center"/>
    </xf>
    <xf numFmtId="0" fontId="3" fillId="6" borderId="26" xfId="1" applyFont="1" applyFill="1" applyBorder="1" applyAlignment="1">
      <alignment horizontal="left" vertical="center"/>
    </xf>
    <xf numFmtId="0" fontId="3" fillId="6" borderId="27" xfId="1" applyFont="1" applyFill="1" applyBorder="1" applyAlignment="1">
      <alignment horizontal="left" vertical="center"/>
    </xf>
    <xf numFmtId="0" fontId="3" fillId="6" borderId="28" xfId="1" applyFont="1" applyFill="1" applyBorder="1" applyAlignment="1">
      <alignment horizontal="left" vertical="center"/>
    </xf>
    <xf numFmtId="168" fontId="3" fillId="7" borderId="8" xfId="1" applyNumberFormat="1" applyFont="1" applyFill="1" applyBorder="1" applyAlignment="1" applyProtection="1">
      <alignment horizontal="center"/>
      <protection locked="0"/>
    </xf>
    <xf numFmtId="168" fontId="3" fillId="7" borderId="9" xfId="1" applyNumberFormat="1" applyFont="1" applyFill="1" applyBorder="1" applyAlignment="1" applyProtection="1">
      <alignment horizontal="center"/>
      <protection locked="0"/>
    </xf>
    <xf numFmtId="168" fontId="3" fillId="7" borderId="10" xfId="1" applyNumberFormat="1" applyFont="1" applyFill="1" applyBorder="1" applyAlignment="1" applyProtection="1">
      <alignment horizontal="center"/>
      <protection locked="0"/>
    </xf>
    <xf numFmtId="169" fontId="3" fillId="7" borderId="8" xfId="1" applyNumberFormat="1" applyFont="1" applyFill="1" applyBorder="1" applyAlignment="1" applyProtection="1">
      <alignment horizontal="center"/>
      <protection locked="0"/>
    </xf>
    <xf numFmtId="169" fontId="3" fillId="7" borderId="10" xfId="1" applyNumberFormat="1" applyFont="1" applyFill="1" applyBorder="1" applyAlignment="1" applyProtection="1">
      <alignment horizontal="center"/>
      <protection locked="0"/>
    </xf>
    <xf numFmtId="0" fontId="3" fillId="6" borderId="0" xfId="1" applyNumberFormat="1" applyFont="1" applyFill="1" applyBorder="1" applyAlignment="1" applyProtection="1">
      <alignment horizontal="center"/>
    </xf>
    <xf numFmtId="0" fontId="4" fillId="6" borderId="43" xfId="1" applyFont="1" applyFill="1" applyBorder="1" applyAlignment="1">
      <alignment horizontal="center"/>
    </xf>
    <xf numFmtId="0" fontId="3" fillId="6" borderId="15" xfId="1" applyFont="1" applyFill="1" applyBorder="1" applyAlignment="1">
      <alignment horizontal="left"/>
    </xf>
    <xf numFmtId="0" fontId="3" fillId="6" borderId="16" xfId="1" applyFont="1" applyFill="1" applyBorder="1" applyAlignment="1">
      <alignment horizontal="left"/>
    </xf>
    <xf numFmtId="0" fontId="3" fillId="6" borderId="17" xfId="1" applyFont="1" applyFill="1" applyBorder="1" applyAlignment="1">
      <alignment horizontal="left"/>
    </xf>
    <xf numFmtId="0" fontId="4" fillId="6" borderId="15" xfId="1" applyFont="1" applyFill="1" applyBorder="1" applyAlignment="1">
      <alignment horizontal="center"/>
    </xf>
    <xf numFmtId="0" fontId="4" fillId="6" borderId="16" xfId="1" applyFont="1" applyFill="1" applyBorder="1" applyAlignment="1">
      <alignment horizontal="center"/>
    </xf>
    <xf numFmtId="0" fontId="4" fillId="6" borderId="17" xfId="1" applyFont="1" applyFill="1" applyBorder="1" applyAlignment="1">
      <alignment horizontal="center"/>
    </xf>
    <xf numFmtId="0" fontId="4" fillId="6" borderId="24" xfId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4" fillId="6" borderId="28" xfId="1" applyFont="1" applyFill="1" applyBorder="1" applyAlignment="1">
      <alignment horizontal="center" vertical="center"/>
    </xf>
    <xf numFmtId="166" fontId="3" fillId="6" borderId="8" xfId="1" applyNumberFormat="1" applyFont="1" applyFill="1" applyBorder="1" applyAlignment="1" applyProtection="1">
      <alignment horizontal="center"/>
      <protection hidden="1"/>
    </xf>
    <xf numFmtId="166" fontId="3" fillId="6" borderId="9" xfId="1" applyNumberFormat="1" applyFont="1" applyFill="1" applyBorder="1" applyAlignment="1" applyProtection="1">
      <alignment horizontal="center"/>
      <protection hidden="1"/>
    </xf>
    <xf numFmtId="166" fontId="3" fillId="6" borderId="10" xfId="1" applyNumberFormat="1" applyFont="1" applyFill="1" applyBorder="1" applyAlignment="1" applyProtection="1">
      <alignment horizontal="center"/>
      <protection hidden="1"/>
    </xf>
    <xf numFmtId="169" fontId="3" fillId="6" borderId="8" xfId="1" applyNumberFormat="1" applyFont="1" applyFill="1" applyBorder="1" applyAlignment="1" applyProtection="1">
      <alignment horizontal="center"/>
      <protection hidden="1"/>
    </xf>
    <xf numFmtId="169" fontId="3" fillId="6" borderId="9" xfId="1" applyNumberFormat="1" applyFont="1" applyFill="1" applyBorder="1" applyAlignment="1" applyProtection="1">
      <alignment horizontal="center"/>
      <protection hidden="1"/>
    </xf>
    <xf numFmtId="169" fontId="3" fillId="6" borderId="10" xfId="1" applyNumberFormat="1" applyFont="1" applyFill="1" applyBorder="1" applyAlignment="1" applyProtection="1">
      <alignment horizontal="center"/>
      <protection hidden="1"/>
    </xf>
    <xf numFmtId="166" fontId="3" fillId="6" borderId="81" xfId="1" applyNumberFormat="1" applyFont="1" applyFill="1" applyBorder="1" applyAlignment="1" applyProtection="1">
      <alignment horizontal="center"/>
    </xf>
    <xf numFmtId="166" fontId="3" fillId="6" borderId="82" xfId="1" applyNumberFormat="1" applyFont="1" applyFill="1" applyBorder="1" applyAlignment="1" applyProtection="1">
      <alignment horizontal="center"/>
    </xf>
    <xf numFmtId="166" fontId="3" fillId="6" borderId="83" xfId="1" applyNumberFormat="1" applyFont="1" applyFill="1" applyBorder="1" applyAlignment="1" applyProtection="1">
      <alignment horizontal="center"/>
    </xf>
    <xf numFmtId="169" fontId="3" fillId="7" borderId="9" xfId="1" applyNumberFormat="1" applyFont="1" applyFill="1" applyBorder="1" applyAlignment="1" applyProtection="1">
      <alignment horizontal="center"/>
      <protection locked="0"/>
    </xf>
    <xf numFmtId="1" fontId="3" fillId="6" borderId="8" xfId="1" applyNumberFormat="1" applyFont="1" applyFill="1" applyBorder="1" applyAlignment="1" applyProtection="1">
      <alignment horizontal="center"/>
      <protection hidden="1"/>
    </xf>
    <xf numFmtId="1" fontId="3" fillId="6" borderId="9" xfId="1" applyNumberFormat="1" applyFont="1" applyFill="1" applyBorder="1" applyAlignment="1" applyProtection="1">
      <alignment horizontal="center"/>
      <protection hidden="1"/>
    </xf>
    <xf numFmtId="1" fontId="3" fillId="6" borderId="10" xfId="1" applyNumberFormat="1" applyFont="1" applyFill="1" applyBorder="1" applyAlignment="1" applyProtection="1">
      <alignment horizontal="center"/>
      <protection hidden="1"/>
    </xf>
    <xf numFmtId="1" fontId="3" fillId="7" borderId="8" xfId="1" applyNumberFormat="1" applyFont="1" applyFill="1" applyBorder="1" applyAlignment="1" applyProtection="1">
      <alignment horizontal="center"/>
      <protection locked="0"/>
    </xf>
    <xf numFmtId="1" fontId="3" fillId="7" borderId="9" xfId="1" applyNumberFormat="1" applyFont="1" applyFill="1" applyBorder="1" applyAlignment="1" applyProtection="1">
      <alignment horizontal="center"/>
      <protection locked="0"/>
    </xf>
    <xf numFmtId="1" fontId="3" fillId="7" borderId="10" xfId="1" applyNumberFormat="1" applyFont="1" applyFill="1" applyBorder="1" applyAlignment="1" applyProtection="1">
      <alignment horizontal="center"/>
      <protection locked="0"/>
    </xf>
    <xf numFmtId="0" fontId="4" fillId="7" borderId="12" xfId="1" applyFont="1" applyFill="1" applyBorder="1" applyAlignment="1" applyProtection="1">
      <alignment horizontal="left" vertical="top" wrapText="1"/>
      <protection locked="0"/>
    </xf>
    <xf numFmtId="0" fontId="4" fillId="7" borderId="13" xfId="1" applyFont="1" applyFill="1" applyBorder="1" applyAlignment="1" applyProtection="1">
      <alignment horizontal="left" vertical="top" wrapText="1"/>
      <protection locked="0"/>
    </xf>
    <xf numFmtId="0" fontId="4" fillId="7" borderId="52" xfId="1" applyFont="1" applyFill="1" applyBorder="1" applyAlignment="1" applyProtection="1">
      <alignment horizontal="left" vertical="top" wrapText="1"/>
      <protection locked="0"/>
    </xf>
    <xf numFmtId="0" fontId="4" fillId="7" borderId="25" xfId="1" applyFont="1" applyFill="1" applyBorder="1" applyAlignment="1" applyProtection="1">
      <alignment horizontal="left" vertical="top" wrapText="1"/>
      <protection locked="0"/>
    </xf>
    <xf numFmtId="0" fontId="4" fillId="7" borderId="0" xfId="1" applyFont="1" applyFill="1" applyBorder="1" applyAlignment="1" applyProtection="1">
      <alignment horizontal="left" vertical="top" wrapText="1"/>
      <protection locked="0"/>
    </xf>
    <xf numFmtId="0" fontId="4" fillId="7" borderId="53" xfId="1" applyFont="1" applyFill="1" applyBorder="1" applyAlignment="1" applyProtection="1">
      <alignment horizontal="left" vertical="top" wrapText="1"/>
      <protection locked="0"/>
    </xf>
    <xf numFmtId="0" fontId="4" fillId="7" borderId="54" xfId="1" applyFont="1" applyFill="1" applyBorder="1" applyAlignment="1" applyProtection="1">
      <alignment horizontal="left" vertical="top" wrapText="1"/>
      <protection locked="0"/>
    </xf>
    <xf numFmtId="0" fontId="4" fillId="7" borderId="55" xfId="1" applyFont="1" applyFill="1" applyBorder="1" applyAlignment="1" applyProtection="1">
      <alignment horizontal="left" vertical="top" wrapText="1"/>
      <protection locked="0"/>
    </xf>
    <xf numFmtId="0" fontId="4" fillId="7" borderId="56" xfId="1" applyFont="1" applyFill="1" applyBorder="1" applyAlignment="1" applyProtection="1">
      <alignment horizontal="left" vertical="top" wrapText="1"/>
      <protection locked="0"/>
    </xf>
    <xf numFmtId="0" fontId="4" fillId="6" borderId="0" xfId="1" applyFont="1" applyFill="1" applyBorder="1" applyAlignment="1">
      <alignment horizontal="center" vertical="top"/>
    </xf>
    <xf numFmtId="0" fontId="4" fillId="6" borderId="0" xfId="1" applyFont="1" applyFill="1" applyBorder="1" applyAlignment="1">
      <alignment horizontal="center"/>
    </xf>
    <xf numFmtId="0" fontId="3" fillId="0" borderId="1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0" fontId="3" fillId="7" borderId="8" xfId="1" applyNumberFormat="1" applyFont="1" applyFill="1" applyBorder="1" applyAlignment="1" applyProtection="1">
      <alignment horizontal="center"/>
      <protection locked="0"/>
    </xf>
    <xf numFmtId="0" fontId="3" fillId="7" borderId="9" xfId="1" applyNumberFormat="1" applyFont="1" applyFill="1" applyBorder="1" applyAlignment="1" applyProtection="1">
      <alignment horizontal="center"/>
      <protection locked="0"/>
    </xf>
    <xf numFmtId="0" fontId="3" fillId="7" borderId="10" xfId="1" applyNumberFormat="1" applyFont="1" applyFill="1" applyBorder="1" applyAlignment="1" applyProtection="1">
      <alignment horizontal="center"/>
      <protection locked="0"/>
    </xf>
    <xf numFmtId="0" fontId="4" fillId="6" borderId="43" xfId="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  <xf numFmtId="0" fontId="4" fillId="6" borderId="51" xfId="1" applyFont="1" applyFill="1" applyBorder="1" applyAlignment="1">
      <alignment horizontal="center" vertical="center"/>
    </xf>
    <xf numFmtId="0" fontId="7" fillId="6" borderId="0" xfId="1" applyFont="1" applyFill="1" applyBorder="1" applyAlignment="1">
      <alignment horizontal="right" vertical="top"/>
    </xf>
    <xf numFmtId="0" fontId="3" fillId="6" borderId="8" xfId="1" applyNumberFormat="1" applyFont="1" applyFill="1" applyBorder="1" applyAlignment="1">
      <alignment horizontal="left"/>
    </xf>
    <xf numFmtId="0" fontId="3" fillId="6" borderId="9" xfId="1" applyNumberFormat="1" applyFont="1" applyFill="1" applyBorder="1" applyAlignment="1">
      <alignment horizontal="left"/>
    </xf>
    <xf numFmtId="0" fontId="3" fillId="6" borderId="10" xfId="1" applyNumberFormat="1" applyFont="1" applyFill="1" applyBorder="1" applyAlignment="1">
      <alignment horizontal="left"/>
    </xf>
    <xf numFmtId="0" fontId="3" fillId="6" borderId="7" xfId="1" applyFont="1" applyFill="1" applyBorder="1" applyAlignment="1">
      <alignment horizontal="right"/>
    </xf>
    <xf numFmtId="0" fontId="7" fillId="6" borderId="33" xfId="1" applyFont="1" applyFill="1" applyBorder="1" applyAlignment="1">
      <alignment horizontal="center" vertical="top"/>
    </xf>
    <xf numFmtId="0" fontId="3" fillId="6" borderId="8" xfId="1" applyNumberFormat="1" applyFont="1" applyFill="1" applyBorder="1" applyAlignment="1" applyProtection="1">
      <alignment horizontal="left"/>
    </xf>
    <xf numFmtId="0" fontId="3" fillId="6" borderId="9" xfId="1" applyNumberFormat="1" applyFont="1" applyFill="1" applyBorder="1" applyAlignment="1" applyProtection="1">
      <alignment horizontal="left"/>
    </xf>
    <xf numFmtId="0" fontId="3" fillId="6" borderId="10" xfId="1" applyNumberFormat="1" applyFont="1" applyFill="1" applyBorder="1" applyAlignment="1" applyProtection="1">
      <alignment horizontal="left"/>
    </xf>
    <xf numFmtId="0" fontId="3" fillId="6" borderId="11" xfId="1" applyFont="1" applyFill="1" applyBorder="1" applyAlignment="1">
      <alignment horizontal="center"/>
    </xf>
    <xf numFmtId="0" fontId="3" fillId="6" borderId="0" xfId="1" applyFont="1" applyFill="1" applyBorder="1" applyAlignment="1">
      <alignment horizontal="center"/>
    </xf>
    <xf numFmtId="164" fontId="7" fillId="6" borderId="0" xfId="1" applyNumberFormat="1" applyFont="1" applyFill="1" applyBorder="1" applyAlignment="1" applyProtection="1">
      <alignment horizontal="left" vertical="top"/>
      <protection hidden="1"/>
    </xf>
    <xf numFmtId="49" fontId="4" fillId="6" borderId="88" xfId="1" applyNumberFormat="1" applyFont="1" applyFill="1" applyBorder="1" applyAlignment="1" applyProtection="1">
      <alignment horizontal="center" vertical="center" wrapText="1"/>
    </xf>
    <xf numFmtId="49" fontId="4" fillId="6" borderId="0" xfId="1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4" fillId="0" borderId="48" xfId="1" applyNumberFormat="1" applyFont="1" applyBorder="1" applyAlignment="1">
      <alignment horizontal="center" vertical="center" wrapText="1"/>
    </xf>
    <xf numFmtId="0" fontId="4" fillId="6" borderId="45" xfId="1" applyFont="1" applyFill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45" xfId="1" applyFont="1" applyBorder="1" applyAlignment="1" applyProtection="1">
      <alignment horizontal="left" vertical="center"/>
    </xf>
    <xf numFmtId="0" fontId="3" fillId="0" borderId="65" xfId="1" applyFont="1" applyBorder="1" applyAlignment="1" applyProtection="1">
      <alignment horizontal="left" vertical="center"/>
    </xf>
    <xf numFmtId="0" fontId="3" fillId="0" borderId="27" xfId="1" applyFont="1" applyBorder="1" applyAlignment="1" applyProtection="1">
      <alignment horizontal="left" vertical="center"/>
    </xf>
    <xf numFmtId="0" fontId="4" fillId="6" borderId="0" xfId="1" applyFont="1" applyFill="1" applyBorder="1" applyAlignment="1" applyProtection="1">
      <alignment horizontal="center" vertical="center"/>
    </xf>
    <xf numFmtId="0" fontId="4" fillId="6" borderId="7" xfId="1" applyFont="1" applyFill="1" applyBorder="1" applyAlignment="1" applyProtection="1">
      <alignment horizontal="center" vertical="center"/>
    </xf>
    <xf numFmtId="0" fontId="4" fillId="6" borderId="27" xfId="1" applyFont="1" applyFill="1" applyBorder="1" applyAlignment="1" applyProtection="1">
      <alignment horizontal="center" vertical="center"/>
    </xf>
    <xf numFmtId="0" fontId="4" fillId="6" borderId="28" xfId="1" applyFont="1" applyFill="1" applyBorder="1" applyAlignment="1" applyProtection="1">
      <alignment horizontal="center" vertical="center"/>
    </xf>
    <xf numFmtId="169" fontId="3" fillId="6" borderId="87" xfId="1" applyNumberFormat="1" applyFont="1" applyFill="1" applyBorder="1" applyAlignment="1" applyProtection="1">
      <alignment horizontal="center" vertical="center"/>
      <protection hidden="1"/>
    </xf>
    <xf numFmtId="169" fontId="3" fillId="0" borderId="88" xfId="1" applyNumberFormat="1" applyFont="1" applyBorder="1" applyAlignment="1" applyProtection="1">
      <alignment horizontal="center" vertical="center"/>
      <protection hidden="1"/>
    </xf>
    <xf numFmtId="169" fontId="3" fillId="0" borderId="91" xfId="1" applyNumberFormat="1" applyFont="1" applyBorder="1" applyAlignment="1" applyProtection="1">
      <alignment horizontal="center" vertical="center"/>
      <protection hidden="1"/>
    </xf>
    <xf numFmtId="169" fontId="3" fillId="0" borderId="25" xfId="1" applyNumberFormat="1" applyFont="1" applyBorder="1" applyAlignment="1" applyProtection="1">
      <alignment horizontal="center" vertical="center"/>
      <protection hidden="1"/>
    </xf>
    <xf numFmtId="169" fontId="3" fillId="0" borderId="0" xfId="1" applyNumberFormat="1" applyFont="1" applyBorder="1" applyAlignment="1" applyProtection="1">
      <alignment horizontal="center" vertical="center"/>
      <protection hidden="1"/>
    </xf>
    <xf numFmtId="169" fontId="3" fillId="0" borderId="34" xfId="1" applyNumberFormat="1" applyFont="1" applyBorder="1" applyAlignment="1" applyProtection="1">
      <alignment horizontal="center" vertical="center"/>
      <protection hidden="1"/>
    </xf>
    <xf numFmtId="169" fontId="3" fillId="0" borderId="38" xfId="1" applyNumberFormat="1" applyFont="1" applyBorder="1" applyAlignment="1" applyProtection="1">
      <alignment horizontal="center" vertical="center"/>
      <protection hidden="1"/>
    </xf>
    <xf numFmtId="169" fontId="3" fillId="0" borderId="39" xfId="1" applyNumberFormat="1" applyFont="1" applyBorder="1" applyAlignment="1" applyProtection="1">
      <alignment horizontal="center" vertical="center"/>
      <protection hidden="1"/>
    </xf>
    <xf numFmtId="169" fontId="3" fillId="0" borderId="40" xfId="1" applyNumberFormat="1" applyFont="1" applyBorder="1" applyAlignment="1" applyProtection="1">
      <alignment horizontal="center" vertical="center"/>
      <protection hidden="1"/>
    </xf>
    <xf numFmtId="2" fontId="3" fillId="6" borderId="81" xfId="1" applyNumberFormat="1" applyFont="1" applyFill="1" applyBorder="1" applyAlignment="1" applyProtection="1">
      <alignment horizontal="center"/>
      <protection hidden="1"/>
    </xf>
    <xf numFmtId="2" fontId="3" fillId="6" borderId="82" xfId="1" applyNumberFormat="1" applyFont="1" applyFill="1" applyBorder="1" applyAlignment="1" applyProtection="1">
      <alignment horizontal="center"/>
      <protection hidden="1"/>
    </xf>
    <xf numFmtId="2" fontId="3" fillId="6" borderId="83" xfId="1" applyNumberFormat="1" applyFont="1" applyFill="1" applyBorder="1" applyAlignment="1" applyProtection="1">
      <alignment horizontal="center"/>
      <protection hidden="1"/>
    </xf>
    <xf numFmtId="0" fontId="3" fillId="0" borderId="69" xfId="1" applyFont="1" applyBorder="1" applyAlignment="1" applyProtection="1">
      <alignment horizontal="left" vertical="center"/>
    </xf>
    <xf numFmtId="0" fontId="3" fillId="0" borderId="48" xfId="1" applyFont="1" applyBorder="1" applyAlignment="1" applyProtection="1">
      <alignment horizontal="left" vertical="center"/>
    </xf>
    <xf numFmtId="0" fontId="3" fillId="0" borderId="48" xfId="1" applyFont="1" applyBorder="1" applyAlignment="1">
      <alignment horizontal="left" vertical="center"/>
    </xf>
    <xf numFmtId="0" fontId="4" fillId="6" borderId="48" xfId="1" applyFont="1" applyFill="1" applyBorder="1" applyAlignment="1" applyProtection="1">
      <alignment horizontal="center" vertical="center"/>
    </xf>
    <xf numFmtId="0" fontId="4" fillId="6" borderId="70" xfId="1" applyFont="1" applyFill="1" applyBorder="1" applyAlignment="1" applyProtection="1">
      <alignment horizontal="center" vertical="center"/>
    </xf>
    <xf numFmtId="169" fontId="3" fillId="6" borderId="81" xfId="1" applyNumberFormat="1" applyFont="1" applyFill="1" applyBorder="1" applyAlignment="1" applyProtection="1">
      <alignment horizontal="center"/>
      <protection hidden="1"/>
    </xf>
    <xf numFmtId="169" fontId="3" fillId="6" borderId="82" xfId="1" applyNumberFormat="1" applyFont="1" applyFill="1" applyBorder="1" applyAlignment="1" applyProtection="1">
      <alignment horizontal="center"/>
      <protection hidden="1"/>
    </xf>
    <xf numFmtId="169" fontId="3" fillId="6" borderId="83" xfId="1" applyNumberFormat="1" applyFont="1" applyFill="1" applyBorder="1" applyAlignment="1" applyProtection="1">
      <alignment horizontal="center"/>
      <protection hidden="1"/>
    </xf>
    <xf numFmtId="0" fontId="3" fillId="6" borderId="87" xfId="1" applyFont="1" applyFill="1" applyBorder="1" applyAlignment="1" applyProtection="1">
      <alignment horizontal="left" vertical="center"/>
    </xf>
    <xf numFmtId="0" fontId="3" fillId="6" borderId="88" xfId="1" applyFont="1" applyFill="1" applyBorder="1" applyAlignment="1" applyProtection="1">
      <alignment horizontal="left" vertical="center"/>
    </xf>
    <xf numFmtId="0" fontId="3" fillId="6" borderId="89" xfId="1" applyFont="1" applyFill="1" applyBorder="1" applyAlignment="1" applyProtection="1">
      <alignment horizontal="left" vertical="center"/>
    </xf>
    <xf numFmtId="0" fontId="3" fillId="6" borderId="25" xfId="1" applyFont="1" applyFill="1" applyBorder="1" applyAlignment="1" applyProtection="1">
      <alignment horizontal="left" vertical="center"/>
    </xf>
    <xf numFmtId="0" fontId="3" fillId="6" borderId="0" xfId="1" applyFont="1" applyFill="1" applyBorder="1" applyAlignment="1" applyProtection="1">
      <alignment horizontal="left" vertical="center"/>
    </xf>
    <xf numFmtId="0" fontId="3" fillId="6" borderId="7" xfId="1" applyFont="1" applyFill="1" applyBorder="1" applyAlignment="1" applyProtection="1">
      <alignment horizontal="left" vertical="center"/>
    </xf>
    <xf numFmtId="0" fontId="3" fillId="6" borderId="26" xfId="1" applyFont="1" applyFill="1" applyBorder="1" applyAlignment="1" applyProtection="1">
      <alignment horizontal="left" vertical="center"/>
    </xf>
    <xf numFmtId="0" fontId="3" fillId="6" borderId="27" xfId="1" applyFont="1" applyFill="1" applyBorder="1" applyAlignment="1" applyProtection="1">
      <alignment horizontal="left" vertical="center"/>
    </xf>
    <xf numFmtId="0" fontId="3" fillId="6" borderId="28" xfId="1" applyFont="1" applyFill="1" applyBorder="1" applyAlignment="1" applyProtection="1">
      <alignment horizontal="left" vertical="center"/>
    </xf>
    <xf numFmtId="0" fontId="3" fillId="6" borderId="45" xfId="1" applyFont="1" applyFill="1" applyBorder="1" applyAlignment="1" applyProtection="1">
      <alignment horizontal="left" vertical="center"/>
    </xf>
    <xf numFmtId="169" fontId="3" fillId="7" borderId="81" xfId="1" applyNumberFormat="1" applyFont="1" applyFill="1" applyBorder="1" applyAlignment="1" applyProtection="1">
      <alignment horizontal="center"/>
      <protection locked="0"/>
    </xf>
    <xf numFmtId="169" fontId="3" fillId="7" borderId="83" xfId="1" applyNumberFormat="1" applyFont="1" applyFill="1" applyBorder="1" applyAlignment="1" applyProtection="1">
      <alignment horizontal="center"/>
      <protection locked="0"/>
    </xf>
    <xf numFmtId="49" fontId="4" fillId="6" borderId="11" xfId="1" applyNumberFormat="1" applyFont="1" applyFill="1" applyBorder="1" applyAlignment="1" applyProtection="1">
      <alignment horizontal="center"/>
    </xf>
    <xf numFmtId="49" fontId="3" fillId="6" borderId="0" xfId="1" applyNumberFormat="1" applyFont="1" applyFill="1" applyBorder="1" applyAlignment="1" applyProtection="1">
      <alignment horizontal="center"/>
    </xf>
    <xf numFmtId="0" fontId="3" fillId="6" borderId="0" xfId="1" applyFont="1" applyFill="1" applyBorder="1" applyAlignment="1" applyProtection="1"/>
    <xf numFmtId="169" fontId="3" fillId="7" borderId="82" xfId="1" applyNumberFormat="1" applyFont="1" applyFill="1" applyBorder="1" applyAlignment="1" applyProtection="1">
      <alignment horizontal="center"/>
      <protection locked="0"/>
    </xf>
    <xf numFmtId="169" fontId="3" fillId="7" borderId="38" xfId="1" applyNumberFormat="1" applyFont="1" applyFill="1" applyBorder="1" applyAlignment="1" applyProtection="1">
      <alignment horizontal="center"/>
      <protection locked="0"/>
    </xf>
    <xf numFmtId="169" fontId="3" fillId="7" borderId="39" xfId="1" applyNumberFormat="1" applyFont="1" applyFill="1" applyBorder="1" applyAlignment="1" applyProtection="1">
      <alignment horizontal="center"/>
      <protection locked="0"/>
    </xf>
    <xf numFmtId="169" fontId="3" fillId="7" borderId="40" xfId="1" applyNumberFormat="1" applyFont="1" applyFill="1" applyBorder="1" applyAlignment="1" applyProtection="1">
      <alignment horizontal="center"/>
      <protection locked="0"/>
    </xf>
    <xf numFmtId="169" fontId="3" fillId="6" borderId="38" xfId="1" applyNumberFormat="1" applyFont="1" applyFill="1" applyBorder="1" applyAlignment="1" applyProtection="1">
      <alignment horizontal="center"/>
      <protection hidden="1"/>
    </xf>
    <xf numFmtId="169" fontId="3" fillId="6" borderId="39" xfId="1" applyNumberFormat="1" applyFont="1" applyFill="1" applyBorder="1" applyAlignment="1" applyProtection="1">
      <alignment horizontal="center"/>
      <protection hidden="1"/>
    </xf>
    <xf numFmtId="169" fontId="3" fillId="6" borderId="40" xfId="1" applyNumberFormat="1" applyFont="1" applyFill="1" applyBorder="1" applyAlignment="1" applyProtection="1">
      <alignment horizontal="center"/>
      <protection hidden="1"/>
    </xf>
    <xf numFmtId="169" fontId="3" fillId="7" borderId="78" xfId="1" applyNumberFormat="1" applyFont="1" applyFill="1" applyBorder="1" applyAlignment="1" applyProtection="1">
      <alignment horizontal="center"/>
      <protection locked="0"/>
    </xf>
    <xf numFmtId="169" fontId="3" fillId="7" borderId="79" xfId="1" applyNumberFormat="1" applyFont="1" applyFill="1" applyBorder="1" applyAlignment="1" applyProtection="1">
      <alignment horizontal="center"/>
      <protection locked="0"/>
    </xf>
    <xf numFmtId="169" fontId="3" fillId="7" borderId="74" xfId="1" applyNumberFormat="1" applyFont="1" applyFill="1" applyBorder="1" applyAlignment="1" applyProtection="1">
      <alignment horizontal="center"/>
      <protection locked="0"/>
    </xf>
    <xf numFmtId="169" fontId="3" fillId="6" borderId="78" xfId="1" applyNumberFormat="1" applyFont="1" applyFill="1" applyBorder="1" applyAlignment="1" applyProtection="1">
      <alignment horizontal="center"/>
      <protection hidden="1"/>
    </xf>
    <xf numFmtId="169" fontId="3" fillId="6" borderId="79" xfId="1" applyNumberFormat="1" applyFont="1" applyFill="1" applyBorder="1" applyAlignment="1" applyProtection="1">
      <alignment horizontal="center"/>
      <protection hidden="1"/>
    </xf>
    <xf numFmtId="169" fontId="3" fillId="6" borderId="74" xfId="1" applyNumberFormat="1" applyFont="1" applyFill="1" applyBorder="1" applyAlignment="1" applyProtection="1">
      <alignment horizontal="center"/>
      <protection hidden="1"/>
    </xf>
    <xf numFmtId="0" fontId="3" fillId="0" borderId="88" xfId="1" applyFont="1" applyBorder="1" applyAlignment="1" applyProtection="1">
      <alignment horizontal="left" vertical="center"/>
    </xf>
    <xf numFmtId="0" fontId="3" fillId="0" borderId="89" xfId="1" applyFont="1" applyBorder="1" applyAlignment="1" applyProtection="1">
      <alignment horizontal="left" vertical="center"/>
    </xf>
    <xf numFmtId="0" fontId="3" fillId="0" borderId="25" xfId="1" applyFont="1" applyBorder="1" applyAlignment="1" applyProtection="1">
      <alignment horizontal="left" vertical="center"/>
    </xf>
    <xf numFmtId="0" fontId="3" fillId="0" borderId="7" xfId="1" applyFont="1" applyBorder="1" applyAlignment="1" applyProtection="1">
      <alignment horizontal="left" vertical="center"/>
    </xf>
    <xf numFmtId="0" fontId="3" fillId="0" borderId="26" xfId="1" applyFont="1" applyBorder="1" applyAlignment="1" applyProtection="1">
      <alignment horizontal="left" vertical="center"/>
    </xf>
    <xf numFmtId="0" fontId="3" fillId="0" borderId="28" xfId="1" applyFont="1" applyBorder="1" applyAlignment="1" applyProtection="1">
      <alignment horizontal="left" vertical="center"/>
    </xf>
    <xf numFmtId="0" fontId="3" fillId="6" borderId="64" xfId="1" applyFont="1" applyFill="1" applyBorder="1" applyAlignment="1" applyProtection="1">
      <alignment horizontal="left" vertical="center"/>
    </xf>
    <xf numFmtId="0" fontId="3" fillId="0" borderId="88" xfId="1" applyFont="1" applyBorder="1" applyAlignment="1">
      <alignment horizontal="left" vertical="center"/>
    </xf>
    <xf numFmtId="0" fontId="4" fillId="6" borderId="88" xfId="1" applyFont="1" applyFill="1" applyBorder="1" applyAlignment="1" applyProtection="1">
      <alignment horizontal="center" vertical="center"/>
    </xf>
    <xf numFmtId="0" fontId="4" fillId="6" borderId="89" xfId="1" applyFont="1" applyFill="1" applyBorder="1" applyAlignment="1" applyProtection="1">
      <alignment horizontal="center" vertical="center"/>
    </xf>
    <xf numFmtId="166" fontId="3" fillId="7" borderId="81" xfId="1" applyNumberFormat="1" applyFont="1" applyFill="1" applyBorder="1" applyAlignment="1" applyProtection="1">
      <alignment horizontal="center"/>
      <protection locked="0"/>
    </xf>
    <xf numFmtId="166" fontId="3" fillId="7" borderId="82" xfId="1" applyNumberFormat="1" applyFont="1" applyFill="1" applyBorder="1" applyAlignment="1" applyProtection="1">
      <alignment horizontal="center"/>
      <protection locked="0"/>
    </xf>
    <xf numFmtId="166" fontId="3" fillId="7" borderId="83" xfId="1" applyNumberFormat="1" applyFont="1" applyFill="1" applyBorder="1" applyAlignment="1" applyProtection="1">
      <alignment horizontal="center"/>
      <protection locked="0"/>
    </xf>
    <xf numFmtId="0" fontId="4" fillId="6" borderId="58" xfId="1" applyFont="1" applyFill="1" applyBorder="1" applyAlignment="1" applyProtection="1">
      <alignment horizontal="center" vertical="center"/>
    </xf>
    <xf numFmtId="0" fontId="4" fillId="6" borderId="43" xfId="1" applyFont="1" applyFill="1" applyBorder="1" applyAlignment="1" applyProtection="1">
      <alignment horizontal="center" vertical="center"/>
    </xf>
    <xf numFmtId="0" fontId="4" fillId="6" borderId="25" xfId="1" applyFont="1" applyFill="1" applyBorder="1" applyAlignment="1" applyProtection="1">
      <alignment horizontal="center" vertical="center"/>
    </xf>
    <xf numFmtId="0" fontId="3" fillId="6" borderId="25" xfId="1" applyFont="1" applyFill="1" applyBorder="1" applyAlignment="1" applyProtection="1">
      <alignment horizontal="center" vertical="center"/>
    </xf>
    <xf numFmtId="0" fontId="3" fillId="6" borderId="26" xfId="1" applyFont="1" applyFill="1" applyBorder="1" applyAlignment="1" applyProtection="1">
      <alignment horizontal="center" vertical="center"/>
    </xf>
    <xf numFmtId="0" fontId="3" fillId="6" borderId="27" xfId="1" applyFont="1" applyFill="1" applyBorder="1" applyAlignment="1" applyProtection="1">
      <alignment horizontal="center" vertical="center"/>
    </xf>
    <xf numFmtId="0" fontId="4" fillId="0" borderId="8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6" borderId="42" xfId="1" applyFont="1" applyFill="1" applyBorder="1" applyAlignment="1" applyProtection="1">
      <alignment horizontal="center" vertical="center"/>
    </xf>
    <xf numFmtId="0" fontId="4" fillId="0" borderId="43" xfId="1" applyFont="1" applyBorder="1" applyAlignment="1" applyProtection="1">
      <alignment horizontal="center" vertical="center"/>
    </xf>
    <xf numFmtId="0" fontId="4" fillId="0" borderId="59" xfId="1" applyFont="1" applyBorder="1" applyAlignment="1" applyProtection="1">
      <alignment horizontal="center" vertical="center"/>
    </xf>
    <xf numFmtId="0" fontId="3" fillId="0" borderId="45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3" fillId="0" borderId="65" xfId="1" applyFont="1" applyBorder="1" applyAlignment="1" applyProtection="1">
      <alignment horizontal="center" vertical="center"/>
    </xf>
    <xf numFmtId="0" fontId="3" fillId="0" borderId="27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6" borderId="87" xfId="1" applyFont="1" applyFill="1" applyBorder="1" applyAlignment="1" applyProtection="1">
      <alignment horizontal="center" wrapText="1"/>
    </xf>
    <xf numFmtId="0" fontId="3" fillId="6" borderId="88" xfId="1" applyFont="1" applyFill="1" applyBorder="1" applyAlignment="1" applyProtection="1">
      <alignment horizontal="center" wrapText="1"/>
    </xf>
    <xf numFmtId="0" fontId="3" fillId="6" borderId="89" xfId="1" applyFont="1" applyFill="1" applyBorder="1" applyAlignment="1" applyProtection="1">
      <alignment horizontal="center" wrapText="1"/>
    </xf>
    <xf numFmtId="0" fontId="3" fillId="6" borderId="25" xfId="1" applyFont="1" applyFill="1" applyBorder="1" applyAlignment="1" applyProtection="1">
      <alignment horizontal="center" wrapText="1"/>
    </xf>
    <xf numFmtId="0" fontId="3" fillId="6" borderId="0" xfId="1" applyFont="1" applyFill="1" applyBorder="1" applyAlignment="1" applyProtection="1">
      <alignment horizontal="center" wrapText="1"/>
    </xf>
    <xf numFmtId="0" fontId="3" fillId="6" borderId="7" xfId="1" applyFont="1" applyFill="1" applyBorder="1" applyAlignment="1" applyProtection="1">
      <alignment horizontal="center" wrapText="1"/>
    </xf>
    <xf numFmtId="0" fontId="3" fillId="6" borderId="26" xfId="1" applyFont="1" applyFill="1" applyBorder="1" applyAlignment="1" applyProtection="1">
      <alignment horizontal="center" wrapText="1"/>
    </xf>
    <xf numFmtId="0" fontId="3" fillId="6" borderId="27" xfId="1" applyFont="1" applyFill="1" applyBorder="1" applyAlignment="1" applyProtection="1">
      <alignment horizontal="center" wrapText="1"/>
    </xf>
    <xf numFmtId="0" fontId="3" fillId="6" borderId="28" xfId="1" applyFont="1" applyFill="1" applyBorder="1" applyAlignment="1" applyProtection="1">
      <alignment horizontal="center" wrapText="1"/>
    </xf>
    <xf numFmtId="0" fontId="3" fillId="0" borderId="0" xfId="1" applyFont="1" applyAlignment="1" applyProtection="1">
      <alignment horizontal="left" vertical="center"/>
    </xf>
    <xf numFmtId="0" fontId="4" fillId="6" borderId="22" xfId="1" applyFont="1" applyFill="1" applyBorder="1" applyAlignment="1" applyProtection="1">
      <alignment horizontal="center" vertical="center"/>
    </xf>
    <xf numFmtId="0" fontId="4" fillId="6" borderId="31" xfId="1" applyFont="1" applyFill="1" applyBorder="1" applyAlignment="1" applyProtection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6" borderId="59" xfId="1" applyFont="1" applyFill="1" applyBorder="1" applyAlignment="1" applyProtection="1">
      <alignment horizontal="center" vertical="center"/>
    </xf>
    <xf numFmtId="0" fontId="4" fillId="6" borderId="45" xfId="1" applyFont="1" applyFill="1" applyBorder="1" applyAlignment="1" applyProtection="1">
      <alignment horizontal="center" vertical="center"/>
    </xf>
    <xf numFmtId="0" fontId="4" fillId="6" borderId="65" xfId="1" applyFont="1" applyFill="1" applyBorder="1" applyAlignment="1" applyProtection="1">
      <alignment horizontal="center" vertical="center"/>
    </xf>
    <xf numFmtId="2" fontId="3" fillId="7" borderId="81" xfId="1" applyNumberFormat="1" applyFont="1" applyFill="1" applyBorder="1" applyAlignment="1" applyProtection="1">
      <alignment horizontal="center"/>
      <protection locked="0"/>
    </xf>
    <xf numFmtId="2" fontId="3" fillId="7" borderId="82" xfId="1" applyNumberFormat="1" applyFont="1" applyFill="1" applyBorder="1" applyAlignment="1" applyProtection="1">
      <alignment horizontal="center"/>
      <protection locked="0"/>
    </xf>
    <xf numFmtId="2" fontId="3" fillId="7" borderId="83" xfId="1" applyNumberFormat="1" applyFont="1" applyFill="1" applyBorder="1" applyAlignment="1" applyProtection="1">
      <alignment horizontal="center"/>
      <protection locked="0"/>
    </xf>
    <xf numFmtId="0" fontId="3" fillId="6" borderId="88" xfId="1" applyFont="1" applyFill="1" applyBorder="1" applyAlignment="1" applyProtection="1">
      <alignment horizontal="center" vertical="center"/>
    </xf>
    <xf numFmtId="0" fontId="3" fillId="0" borderId="8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1" fontId="3" fillId="7" borderId="81" xfId="1" applyNumberFormat="1" applyFont="1" applyFill="1" applyBorder="1" applyAlignment="1" applyProtection="1">
      <alignment horizontal="center"/>
      <protection locked="0"/>
    </xf>
    <xf numFmtId="1" fontId="3" fillId="7" borderId="82" xfId="1" applyNumberFormat="1" applyFont="1" applyFill="1" applyBorder="1" applyAlignment="1" applyProtection="1">
      <alignment horizontal="center"/>
      <protection locked="0"/>
    </xf>
    <xf numFmtId="1" fontId="3" fillId="7" borderId="83" xfId="1" applyNumberFormat="1" applyFont="1" applyFill="1" applyBorder="1" applyAlignment="1" applyProtection="1">
      <alignment horizontal="center"/>
      <protection locked="0"/>
    </xf>
    <xf numFmtId="0" fontId="3" fillId="7" borderId="87" xfId="1" applyFont="1" applyFill="1" applyBorder="1" applyAlignment="1" applyProtection="1">
      <alignment horizontal="left" vertical="top" wrapText="1"/>
      <protection locked="0"/>
    </xf>
    <xf numFmtId="0" fontId="3" fillId="7" borderId="88" xfId="1" applyFont="1" applyFill="1" applyBorder="1" applyAlignment="1" applyProtection="1">
      <alignment horizontal="left" vertical="top" wrapText="1"/>
      <protection locked="0"/>
    </xf>
    <xf numFmtId="0" fontId="3" fillId="7" borderId="92" xfId="1" applyFont="1" applyFill="1" applyBorder="1" applyAlignment="1" applyProtection="1">
      <alignment horizontal="left" vertical="top" wrapText="1"/>
      <protection locked="0"/>
    </xf>
    <xf numFmtId="0" fontId="3" fillId="7" borderId="53" xfId="1" applyFont="1" applyFill="1" applyBorder="1" applyAlignment="1" applyProtection="1">
      <alignment horizontal="left" vertical="top" wrapText="1"/>
      <protection locked="0"/>
    </xf>
    <xf numFmtId="0" fontId="3" fillId="7" borderId="54" xfId="1" applyFont="1" applyFill="1" applyBorder="1" applyAlignment="1" applyProtection="1">
      <alignment horizontal="left" vertical="top" wrapText="1"/>
      <protection locked="0"/>
    </xf>
    <xf numFmtId="0" fontId="3" fillId="7" borderId="55" xfId="1" applyFont="1" applyFill="1" applyBorder="1" applyAlignment="1" applyProtection="1">
      <alignment horizontal="left" vertical="top" wrapText="1"/>
      <protection locked="0"/>
    </xf>
    <xf numFmtId="0" fontId="3" fillId="7" borderId="56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Alignment="1">
      <alignment horizontal="center" vertical="center"/>
    </xf>
    <xf numFmtId="2" fontId="3" fillId="6" borderId="87" xfId="1" applyNumberFormat="1" applyFont="1" applyFill="1" applyBorder="1" applyAlignment="1" applyProtection="1">
      <alignment horizontal="center" vertical="center"/>
      <protection hidden="1"/>
    </xf>
    <xf numFmtId="2" fontId="3" fillId="6" borderId="88" xfId="1" applyNumberFormat="1" applyFont="1" applyFill="1" applyBorder="1" applyAlignment="1" applyProtection="1">
      <alignment horizontal="center" vertical="center"/>
      <protection hidden="1"/>
    </xf>
    <xf numFmtId="2" fontId="3" fillId="6" borderId="91" xfId="1" applyNumberFormat="1" applyFont="1" applyFill="1" applyBorder="1" applyAlignment="1" applyProtection="1">
      <alignment horizontal="center" vertical="center"/>
      <protection hidden="1"/>
    </xf>
    <xf numFmtId="2" fontId="3" fillId="6" borderId="25" xfId="1" applyNumberFormat="1" applyFont="1" applyFill="1" applyBorder="1" applyAlignment="1" applyProtection="1">
      <alignment horizontal="center" vertical="center"/>
      <protection hidden="1"/>
    </xf>
    <xf numFmtId="2" fontId="3" fillId="6" borderId="34" xfId="1" applyNumberFormat="1" applyFont="1" applyFill="1" applyBorder="1" applyAlignment="1" applyProtection="1">
      <alignment horizontal="center" vertical="center"/>
      <protection hidden="1"/>
    </xf>
    <xf numFmtId="2" fontId="3" fillId="6" borderId="38" xfId="1" applyNumberFormat="1" applyFont="1" applyFill="1" applyBorder="1" applyAlignment="1" applyProtection="1">
      <alignment horizontal="center" vertical="center"/>
      <protection hidden="1"/>
    </xf>
    <xf numFmtId="2" fontId="3" fillId="6" borderId="39" xfId="1" applyNumberFormat="1" applyFont="1" applyFill="1" applyBorder="1" applyAlignment="1" applyProtection="1">
      <alignment horizontal="center" vertical="center"/>
      <protection hidden="1"/>
    </xf>
    <xf numFmtId="2" fontId="3" fillId="6" borderId="40" xfId="1" applyNumberFormat="1" applyFont="1" applyFill="1" applyBorder="1" applyAlignment="1" applyProtection="1">
      <alignment horizontal="center" vertical="center"/>
      <protection hidden="1"/>
    </xf>
    <xf numFmtId="0" fontId="4" fillId="6" borderId="87" xfId="1" applyFont="1" applyFill="1" applyBorder="1" applyAlignment="1" applyProtection="1">
      <alignment horizontal="center" vertical="center"/>
    </xf>
    <xf numFmtId="0" fontId="4" fillId="6" borderId="30" xfId="1" applyFont="1" applyFill="1" applyBorder="1" applyAlignment="1" applyProtection="1">
      <alignment horizontal="center" vertical="center"/>
    </xf>
    <xf numFmtId="166" fontId="3" fillId="6" borderId="81" xfId="1" applyNumberFormat="1" applyFont="1" applyFill="1" applyBorder="1" applyAlignment="1" applyProtection="1">
      <alignment horizontal="center"/>
      <protection hidden="1"/>
    </xf>
    <xf numFmtId="166" fontId="3" fillId="6" borderId="82" xfId="1" applyNumberFormat="1" applyFont="1" applyFill="1" applyBorder="1" applyAlignment="1" applyProtection="1">
      <alignment horizontal="center"/>
      <protection hidden="1"/>
    </xf>
    <xf numFmtId="166" fontId="3" fillId="6" borderId="83" xfId="1" applyNumberFormat="1" applyFont="1" applyFill="1" applyBorder="1" applyAlignment="1" applyProtection="1">
      <alignment horizontal="center"/>
      <protection hidden="1"/>
    </xf>
    <xf numFmtId="0" fontId="4" fillId="6" borderId="26" xfId="1" applyFont="1" applyFill="1" applyBorder="1" applyAlignment="1" applyProtection="1">
      <alignment horizontal="center" vertical="center"/>
    </xf>
    <xf numFmtId="0" fontId="3" fillId="6" borderId="87" xfId="1" applyFont="1" applyFill="1" applyBorder="1" applyAlignment="1" applyProtection="1">
      <alignment vertical="center"/>
    </xf>
    <xf numFmtId="0" fontId="3" fillId="6" borderId="88" xfId="1" applyFont="1" applyFill="1" applyBorder="1" applyAlignment="1" applyProtection="1">
      <alignment vertical="center"/>
    </xf>
    <xf numFmtId="0" fontId="3" fillId="6" borderId="25" xfId="1" applyFont="1" applyFill="1" applyBorder="1" applyAlignment="1" applyProtection="1">
      <alignment vertical="center"/>
    </xf>
    <xf numFmtId="0" fontId="3" fillId="6" borderId="0" xfId="1" applyFont="1" applyFill="1" applyBorder="1" applyAlignment="1" applyProtection="1">
      <alignment vertical="center"/>
    </xf>
    <xf numFmtId="0" fontId="3" fillId="6" borderId="26" xfId="1" applyFont="1" applyFill="1" applyBorder="1" applyAlignment="1" applyProtection="1">
      <alignment vertical="center"/>
    </xf>
    <xf numFmtId="0" fontId="3" fillId="6" borderId="27" xfId="1" applyFont="1" applyFill="1" applyBorder="1" applyAlignment="1" applyProtection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43" xfId="1" applyFont="1" applyBorder="1" applyAlignment="1" applyProtection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4" fillId="6" borderId="64" xfId="1" applyFont="1" applyFill="1" applyBorder="1" applyAlignment="1" applyProtection="1">
      <alignment horizontal="center" vertical="center"/>
    </xf>
    <xf numFmtId="0" fontId="4" fillId="6" borderId="46" xfId="1" applyFont="1" applyFill="1" applyBorder="1" applyAlignment="1" applyProtection="1">
      <alignment horizontal="center" vertical="center"/>
    </xf>
    <xf numFmtId="0" fontId="4" fillId="0" borderId="88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6" borderId="0" xfId="1" applyFont="1" applyFill="1" applyAlignment="1" applyProtection="1">
      <alignment horizontal="center" vertical="center"/>
    </xf>
    <xf numFmtId="0" fontId="3" fillId="0" borderId="59" xfId="1" applyFont="1" applyBorder="1" applyAlignment="1" applyProtection="1">
      <alignment horizontal="center" vertical="center"/>
    </xf>
    <xf numFmtId="0" fontId="3" fillId="0" borderId="26" xfId="1" applyFont="1" applyBorder="1" applyAlignment="1" applyProtection="1">
      <alignment horizontal="center" vertical="center"/>
    </xf>
    <xf numFmtId="49" fontId="3" fillId="6" borderId="11" xfId="1" applyNumberFormat="1" applyFont="1" applyFill="1" applyBorder="1" applyAlignment="1" applyProtection="1">
      <alignment horizontal="center"/>
    </xf>
    <xf numFmtId="0" fontId="3" fillId="0" borderId="60" xfId="1" applyFont="1" applyBorder="1" applyAlignment="1" applyProtection="1">
      <alignment horizontal="center" vertical="center"/>
    </xf>
    <xf numFmtId="0" fontId="3" fillId="0" borderId="62" xfId="1" applyFont="1" applyBorder="1" applyAlignment="1" applyProtection="1">
      <alignment horizontal="center" vertical="center"/>
    </xf>
    <xf numFmtId="168" fontId="3" fillId="7" borderId="81" xfId="1" applyNumberFormat="1" applyFont="1" applyFill="1" applyBorder="1" applyAlignment="1" applyProtection="1">
      <alignment horizontal="center"/>
      <protection locked="0"/>
    </xf>
    <xf numFmtId="168" fontId="3" fillId="7" borderId="82" xfId="1" applyNumberFormat="1" applyFont="1" applyFill="1" applyBorder="1" applyAlignment="1" applyProtection="1">
      <alignment horizontal="center"/>
      <protection locked="0"/>
    </xf>
    <xf numFmtId="168" fontId="3" fillId="7" borderId="83" xfId="1" applyNumberFormat="1" applyFont="1" applyFill="1" applyBorder="1" applyAlignment="1" applyProtection="1">
      <alignment horizontal="center"/>
      <protection locked="0"/>
    </xf>
    <xf numFmtId="0" fontId="3" fillId="6" borderId="0" xfId="1" applyFont="1" applyFill="1" applyBorder="1" applyAlignment="1" applyProtection="1">
      <alignment horizontal="right" vertical="top" wrapText="1"/>
    </xf>
    <xf numFmtId="49" fontId="3" fillId="7" borderId="81" xfId="1" applyNumberFormat="1" applyFont="1" applyFill="1" applyBorder="1" applyAlignment="1" applyProtection="1">
      <alignment horizontal="center"/>
      <protection locked="0"/>
    </xf>
    <xf numFmtId="49" fontId="3" fillId="7" borderId="82" xfId="1" applyNumberFormat="1" applyFont="1" applyFill="1" applyBorder="1" applyAlignment="1" applyProtection="1">
      <alignment horizontal="center"/>
      <protection locked="0"/>
    </xf>
    <xf numFmtId="49" fontId="3" fillId="7" borderId="83" xfId="1" applyNumberFormat="1" applyFont="1" applyFill="1" applyBorder="1" applyAlignment="1" applyProtection="1">
      <alignment horizontal="center"/>
      <protection locked="0"/>
    </xf>
    <xf numFmtId="49" fontId="16" fillId="6" borderId="33" xfId="1" applyNumberFormat="1" applyFont="1" applyFill="1" applyBorder="1" applyAlignment="1" applyProtection="1">
      <alignment horizontal="center" vertical="center"/>
    </xf>
    <xf numFmtId="0" fontId="3" fillId="6" borderId="0" xfId="1" applyFont="1" applyFill="1" applyBorder="1" applyAlignment="1" applyProtection="1">
      <alignment horizontal="right"/>
    </xf>
    <xf numFmtId="49" fontId="3" fillId="6" borderId="0" xfId="1" applyNumberFormat="1" applyFont="1" applyFill="1" applyBorder="1" applyAlignment="1" applyProtection="1">
      <alignment horizontal="right"/>
    </xf>
    <xf numFmtId="49" fontId="3" fillId="6" borderId="7" xfId="1" applyNumberFormat="1" applyFont="1" applyFill="1" applyBorder="1" applyAlignment="1" applyProtection="1">
      <alignment horizontal="right"/>
    </xf>
    <xf numFmtId="0" fontId="3" fillId="6" borderId="7" xfId="1" applyFont="1" applyFill="1" applyBorder="1" applyAlignment="1" applyProtection="1">
      <alignment horizontal="right"/>
    </xf>
    <xf numFmtId="0" fontId="4" fillId="0" borderId="26" xfId="1" applyFont="1" applyBorder="1" applyAlignment="1" applyProtection="1">
      <alignment horizontal="center" vertical="center"/>
    </xf>
    <xf numFmtId="0" fontId="4" fillId="0" borderId="27" xfId="1" applyFont="1" applyBorder="1" applyAlignment="1" applyProtection="1">
      <alignment horizontal="center" vertical="center"/>
    </xf>
    <xf numFmtId="0" fontId="4" fillId="0" borderId="28" xfId="1" applyFont="1" applyBorder="1" applyAlignment="1" applyProtection="1">
      <alignment horizontal="center" vertical="center"/>
    </xf>
    <xf numFmtId="165" fontId="3" fillId="7" borderId="81" xfId="1" applyNumberFormat="1" applyFont="1" applyFill="1" applyBorder="1" applyAlignment="1" applyProtection="1">
      <alignment horizontal="center"/>
      <protection locked="0"/>
    </xf>
    <xf numFmtId="165" fontId="3" fillId="7" borderId="82" xfId="1" applyNumberFormat="1" applyFont="1" applyFill="1" applyBorder="1" applyAlignment="1" applyProtection="1">
      <alignment horizontal="center"/>
      <protection locked="0"/>
    </xf>
    <xf numFmtId="165" fontId="3" fillId="7" borderId="83" xfId="1" applyNumberFormat="1" applyFont="1" applyFill="1" applyBorder="1" applyAlignment="1" applyProtection="1">
      <alignment horizontal="center"/>
      <protection locked="0"/>
    </xf>
    <xf numFmtId="49" fontId="3" fillId="6" borderId="11" xfId="1" applyNumberFormat="1" applyFont="1" applyFill="1" applyBorder="1" applyAlignment="1" applyProtection="1">
      <alignment horizontal="right"/>
    </xf>
    <xf numFmtId="49" fontId="3" fillId="7" borderId="81" xfId="1" applyNumberFormat="1" applyFont="1" applyFill="1" applyBorder="1" applyAlignment="1" applyProtection="1">
      <alignment horizontal="left"/>
      <protection locked="0"/>
    </xf>
    <xf numFmtId="49" fontId="3" fillId="7" borderId="82" xfId="1" applyNumberFormat="1" applyFont="1" applyFill="1" applyBorder="1" applyAlignment="1" applyProtection="1">
      <alignment horizontal="left"/>
      <protection locked="0"/>
    </xf>
    <xf numFmtId="49" fontId="3" fillId="7" borderId="83" xfId="1" applyNumberFormat="1" applyFont="1" applyFill="1" applyBorder="1" applyAlignment="1" applyProtection="1">
      <alignment horizontal="left"/>
      <protection locked="0"/>
    </xf>
    <xf numFmtId="0" fontId="3" fillId="6" borderId="11" xfId="1" applyFont="1" applyFill="1" applyBorder="1" applyAlignment="1" applyProtection="1">
      <alignment horizontal="right"/>
    </xf>
    <xf numFmtId="0" fontId="3" fillId="6" borderId="81" xfId="1" applyNumberFormat="1" applyFont="1" applyFill="1" applyBorder="1" applyAlignment="1" applyProtection="1">
      <alignment horizontal="left"/>
      <protection hidden="1"/>
    </xf>
    <xf numFmtId="0" fontId="3" fillId="6" borderId="82" xfId="1" applyNumberFormat="1" applyFont="1" applyFill="1" applyBorder="1" applyAlignment="1" applyProtection="1">
      <alignment horizontal="left"/>
      <protection hidden="1"/>
    </xf>
    <xf numFmtId="0" fontId="3" fillId="6" borderId="83" xfId="1" applyNumberFormat="1" applyFont="1" applyFill="1" applyBorder="1" applyAlignment="1" applyProtection="1">
      <alignment horizontal="left"/>
      <protection hidden="1"/>
    </xf>
    <xf numFmtId="0" fontId="3" fillId="6" borderId="0" xfId="1" applyNumberFormat="1" applyFont="1" applyFill="1" applyBorder="1" applyAlignment="1" applyProtection="1">
      <alignment horizontal="right"/>
    </xf>
    <xf numFmtId="0" fontId="3" fillId="6" borderId="7" xfId="1" applyNumberFormat="1" applyFont="1" applyFill="1" applyBorder="1" applyAlignment="1" applyProtection="1">
      <alignment horizontal="right"/>
    </xf>
    <xf numFmtId="0" fontId="3" fillId="6" borderId="81" xfId="1" applyNumberFormat="1" applyFont="1" applyFill="1" applyBorder="1" applyAlignment="1" applyProtection="1">
      <alignment horizontal="center"/>
    </xf>
    <xf numFmtId="0" fontId="3" fillId="6" borderId="77" xfId="1" applyNumberFormat="1" applyFont="1" applyFill="1" applyBorder="1" applyAlignment="1" applyProtection="1">
      <alignment horizontal="center"/>
    </xf>
    <xf numFmtId="167" fontId="3" fillId="7" borderId="78" xfId="1" applyNumberFormat="1" applyFont="1" applyFill="1" applyBorder="1" applyAlignment="1" applyProtection="1">
      <alignment horizontal="center"/>
      <protection locked="0"/>
    </xf>
    <xf numFmtId="167" fontId="3" fillId="7" borderId="79" xfId="1" applyNumberFormat="1" applyFont="1" applyFill="1" applyBorder="1" applyAlignment="1" applyProtection="1">
      <alignment horizontal="center"/>
      <protection locked="0"/>
    </xf>
    <xf numFmtId="167" fontId="3" fillId="7" borderId="80" xfId="1" applyNumberFormat="1" applyFont="1" applyFill="1" applyBorder="1" applyAlignment="1" applyProtection="1">
      <alignment horizontal="center"/>
      <protection locked="0"/>
    </xf>
    <xf numFmtId="0" fontId="6" fillId="6" borderId="0" xfId="1" applyFont="1" applyFill="1" applyBorder="1" applyAlignment="1" applyProtection="1">
      <alignment horizontal="right" vertical="top" wrapText="1"/>
    </xf>
    <xf numFmtId="0" fontId="7" fillId="6" borderId="0" xfId="1" applyFont="1" applyFill="1" applyBorder="1" applyAlignment="1" applyProtection="1">
      <alignment horizontal="right" vertical="top"/>
    </xf>
    <xf numFmtId="164" fontId="7" fillId="6" borderId="0" xfId="1" applyNumberFormat="1" applyFont="1" applyFill="1" applyBorder="1" applyAlignment="1" applyProtection="1">
      <alignment horizontal="left" vertical="top"/>
    </xf>
    <xf numFmtId="0" fontId="3" fillId="6" borderId="81" xfId="1" applyNumberFormat="1" applyFont="1" applyFill="1" applyBorder="1" applyAlignment="1" applyProtection="1">
      <alignment horizontal="left"/>
    </xf>
    <xf numFmtId="0" fontId="3" fillId="6" borderId="82" xfId="1" applyNumberFormat="1" applyFont="1" applyFill="1" applyBorder="1" applyAlignment="1" applyProtection="1">
      <alignment horizontal="left"/>
    </xf>
    <xf numFmtId="0" fontId="3" fillId="6" borderId="83" xfId="1" applyNumberFormat="1" applyFont="1" applyFill="1" applyBorder="1" applyAlignment="1" applyProtection="1">
      <alignment horizontal="left"/>
    </xf>
    <xf numFmtId="1" fontId="3" fillId="6" borderId="78" xfId="1" applyNumberFormat="1" applyFont="1" applyFill="1" applyBorder="1" applyAlignment="1" applyProtection="1">
      <alignment horizontal="center"/>
    </xf>
    <xf numFmtId="1" fontId="3" fillId="6" borderId="79" xfId="1" applyNumberFormat="1" applyFont="1" applyFill="1" applyBorder="1" applyAlignment="1" applyProtection="1">
      <alignment horizontal="center"/>
    </xf>
    <xf numFmtId="1" fontId="3" fillId="6" borderId="80" xfId="1" applyNumberFormat="1" applyFont="1" applyFill="1" applyBorder="1" applyAlignment="1" applyProtection="1">
      <alignment horizontal="center"/>
    </xf>
    <xf numFmtId="169" fontId="3" fillId="6" borderId="94" xfId="1" applyNumberFormat="1" applyFont="1" applyFill="1" applyBorder="1" applyAlignment="1" applyProtection="1">
      <alignment horizontal="center" vertical="center"/>
      <protection hidden="1"/>
    </xf>
    <xf numFmtId="169" fontId="3" fillId="0" borderId="97" xfId="1" applyNumberFormat="1" applyFont="1" applyBorder="1" applyAlignment="1" applyProtection="1">
      <alignment horizontal="center" vertical="center"/>
      <protection hidden="1"/>
    </xf>
    <xf numFmtId="0" fontId="3" fillId="6" borderId="94" xfId="1" applyFont="1" applyFill="1" applyBorder="1" applyAlignment="1" applyProtection="1">
      <alignment horizontal="left" vertical="center"/>
    </xf>
    <xf numFmtId="0" fontId="3" fillId="6" borderId="95" xfId="1" applyFont="1" applyFill="1" applyBorder="1" applyAlignment="1" applyProtection="1">
      <alignment horizontal="left" vertical="center"/>
    </xf>
    <xf numFmtId="0" fontId="3" fillId="0" borderId="95" xfId="1" applyFont="1" applyBorder="1" applyAlignment="1" applyProtection="1">
      <alignment horizontal="left" vertical="center"/>
    </xf>
    <xf numFmtId="0" fontId="4" fillId="6" borderId="95" xfId="1" applyFont="1" applyFill="1" applyBorder="1" applyAlignment="1" applyProtection="1">
      <alignment horizontal="center" vertical="center"/>
    </xf>
    <xf numFmtId="0" fontId="4" fillId="0" borderId="95" xfId="1" applyFont="1" applyBorder="1" applyAlignment="1">
      <alignment horizontal="center" vertical="center"/>
    </xf>
    <xf numFmtId="0" fontId="3" fillId="6" borderId="94" xfId="1" applyFont="1" applyFill="1" applyBorder="1" applyAlignment="1" applyProtection="1">
      <alignment horizontal="center" wrapText="1"/>
    </xf>
    <xf numFmtId="0" fontId="3" fillId="6" borderId="95" xfId="1" applyFont="1" applyFill="1" applyBorder="1" applyAlignment="1" applyProtection="1">
      <alignment horizontal="center" wrapText="1"/>
    </xf>
    <xf numFmtId="0" fontId="3" fillId="0" borderId="95" xfId="1" applyFont="1" applyBorder="1" applyAlignment="1">
      <alignment horizontal="center" vertical="center"/>
    </xf>
    <xf numFmtId="0" fontId="3" fillId="7" borderId="94" xfId="1" applyFont="1" applyFill="1" applyBorder="1" applyAlignment="1" applyProtection="1">
      <alignment horizontal="left" vertical="top" wrapText="1"/>
      <protection locked="0"/>
    </xf>
    <xf numFmtId="0" fontId="3" fillId="7" borderId="98" xfId="1" applyFont="1" applyFill="1" applyBorder="1" applyAlignment="1" applyProtection="1">
      <alignment horizontal="left" vertical="top" wrapText="1"/>
      <protection locked="0"/>
    </xf>
    <xf numFmtId="2" fontId="3" fillId="6" borderId="94" xfId="1" applyNumberFormat="1" applyFont="1" applyFill="1" applyBorder="1" applyAlignment="1" applyProtection="1">
      <alignment horizontal="center" vertical="center"/>
      <protection hidden="1"/>
    </xf>
    <xf numFmtId="2" fontId="3" fillId="6" borderId="97" xfId="1" applyNumberFormat="1" applyFont="1" applyFill="1" applyBorder="1" applyAlignment="1" applyProtection="1">
      <alignment horizontal="center" vertical="center"/>
      <protection hidden="1"/>
    </xf>
    <xf numFmtId="0" fontId="4" fillId="6" borderId="94" xfId="1" applyFont="1" applyFill="1" applyBorder="1" applyAlignment="1" applyProtection="1">
      <alignment horizontal="center" vertical="center"/>
    </xf>
    <xf numFmtId="0" fontId="3" fillId="6" borderId="94" xfId="1" applyFont="1" applyFill="1" applyBorder="1" applyAlignment="1" applyProtection="1">
      <alignment vertical="center"/>
    </xf>
    <xf numFmtId="49" fontId="16" fillId="6" borderId="93" xfId="1" applyNumberFormat="1" applyFont="1" applyFill="1" applyBorder="1" applyAlignment="1" applyProtection="1">
      <alignment horizontal="center" vertical="center"/>
    </xf>
    <xf numFmtId="169" fontId="3" fillId="6" borderId="100" xfId="1" applyNumberFormat="1" applyFont="1" applyFill="1" applyBorder="1" applyAlignment="1" applyProtection="1">
      <alignment horizontal="center" vertical="center"/>
      <protection hidden="1"/>
    </xf>
    <xf numFmtId="169" fontId="3" fillId="0" borderId="103" xfId="1" applyNumberFormat="1" applyFont="1" applyBorder="1" applyAlignment="1" applyProtection="1">
      <alignment horizontal="center" vertical="center"/>
      <protection hidden="1"/>
    </xf>
    <xf numFmtId="0" fontId="3" fillId="6" borderId="100" xfId="1" applyFont="1" applyFill="1" applyBorder="1" applyAlignment="1" applyProtection="1">
      <alignment horizontal="left" vertical="center"/>
    </xf>
    <xf numFmtId="0" fontId="3" fillId="6" borderId="101" xfId="1" applyFont="1" applyFill="1" applyBorder="1" applyAlignment="1" applyProtection="1">
      <alignment horizontal="left" vertical="center"/>
    </xf>
    <xf numFmtId="0" fontId="3" fillId="0" borderId="101" xfId="1" applyFont="1" applyBorder="1" applyAlignment="1" applyProtection="1">
      <alignment horizontal="left" vertical="center"/>
    </xf>
    <xf numFmtId="0" fontId="4" fillId="6" borderId="101" xfId="1" applyFont="1" applyFill="1" applyBorder="1" applyAlignment="1" applyProtection="1">
      <alignment horizontal="center" vertical="center"/>
    </xf>
    <xf numFmtId="0" fontId="4" fillId="0" borderId="101" xfId="1" applyFont="1" applyBorder="1" applyAlignment="1">
      <alignment horizontal="center" vertical="center"/>
    </xf>
    <xf numFmtId="0" fontId="3" fillId="6" borderId="100" xfId="1" applyFont="1" applyFill="1" applyBorder="1" applyAlignment="1" applyProtection="1">
      <alignment horizontal="center" wrapText="1"/>
    </xf>
    <xf numFmtId="0" fontId="3" fillId="6" borderId="101" xfId="1" applyFont="1" applyFill="1" applyBorder="1" applyAlignment="1" applyProtection="1">
      <alignment horizontal="center" wrapText="1"/>
    </xf>
    <xf numFmtId="0" fontId="3" fillId="0" borderId="101" xfId="1" applyFont="1" applyBorder="1" applyAlignment="1">
      <alignment horizontal="center" vertical="center"/>
    </xf>
    <xf numFmtId="0" fontId="3" fillId="7" borderId="100" xfId="1" applyFont="1" applyFill="1" applyBorder="1" applyAlignment="1" applyProtection="1">
      <alignment horizontal="left" vertical="top" wrapText="1"/>
      <protection locked="0"/>
    </xf>
    <xf numFmtId="0" fontId="3" fillId="7" borderId="104" xfId="1" applyFont="1" applyFill="1" applyBorder="1" applyAlignment="1" applyProtection="1">
      <alignment horizontal="left" vertical="top" wrapText="1"/>
      <protection locked="0"/>
    </xf>
    <xf numFmtId="2" fontId="3" fillId="6" borderId="100" xfId="1" applyNumberFormat="1" applyFont="1" applyFill="1" applyBorder="1" applyAlignment="1" applyProtection="1">
      <alignment horizontal="center" vertical="center"/>
      <protection hidden="1"/>
    </xf>
    <xf numFmtId="2" fontId="3" fillId="6" borderId="103" xfId="1" applyNumberFormat="1" applyFont="1" applyFill="1" applyBorder="1" applyAlignment="1" applyProtection="1">
      <alignment horizontal="center" vertical="center"/>
      <protection hidden="1"/>
    </xf>
    <xf numFmtId="0" fontId="4" fillId="6" borderId="100" xfId="1" applyFont="1" applyFill="1" applyBorder="1" applyAlignment="1" applyProtection="1">
      <alignment horizontal="center" vertical="center"/>
    </xf>
    <xf numFmtId="0" fontId="3" fillId="6" borderId="100" xfId="1" applyFont="1" applyFill="1" applyBorder="1" applyAlignment="1" applyProtection="1">
      <alignment vertical="center"/>
    </xf>
    <xf numFmtId="49" fontId="16" fillId="6" borderId="99" xfId="1" applyNumberFormat="1" applyFont="1" applyFill="1" applyBorder="1" applyAlignment="1" applyProtection="1">
      <alignment horizontal="center" vertical="center"/>
    </xf>
    <xf numFmtId="169" fontId="3" fillId="6" borderId="106" xfId="1" applyNumberFormat="1" applyFont="1" applyFill="1" applyBorder="1" applyAlignment="1" applyProtection="1">
      <alignment horizontal="center" vertical="center"/>
      <protection hidden="1"/>
    </xf>
    <xf numFmtId="169" fontId="3" fillId="0" borderId="109" xfId="1" applyNumberFormat="1" applyFont="1" applyBorder="1" applyAlignment="1" applyProtection="1">
      <alignment horizontal="center" vertical="center"/>
      <protection hidden="1"/>
    </xf>
    <xf numFmtId="0" fontId="3" fillId="6" borderId="106" xfId="1" applyFont="1" applyFill="1" applyBorder="1" applyAlignment="1" applyProtection="1">
      <alignment horizontal="left" vertical="center"/>
    </xf>
    <xf numFmtId="0" fontId="3" fillId="6" borderId="107" xfId="1" applyFont="1" applyFill="1" applyBorder="1" applyAlignment="1" applyProtection="1">
      <alignment horizontal="left" vertical="center"/>
    </xf>
    <xf numFmtId="0" fontId="3" fillId="0" borderId="107" xfId="1" applyFont="1" applyBorder="1" applyAlignment="1" applyProtection="1">
      <alignment horizontal="left" vertical="center"/>
    </xf>
    <xf numFmtId="0" fontId="4" fillId="6" borderId="107" xfId="1" applyFont="1" applyFill="1" applyBorder="1" applyAlignment="1" applyProtection="1">
      <alignment horizontal="center" vertical="center"/>
    </xf>
    <xf numFmtId="0" fontId="4" fillId="0" borderId="107" xfId="1" applyFont="1" applyBorder="1" applyAlignment="1">
      <alignment horizontal="center" vertical="center"/>
    </xf>
    <xf numFmtId="0" fontId="3" fillId="6" borderId="106" xfId="1" applyFont="1" applyFill="1" applyBorder="1" applyAlignment="1" applyProtection="1">
      <alignment horizontal="center" wrapText="1"/>
    </xf>
    <xf numFmtId="0" fontId="3" fillId="6" borderId="107" xfId="1" applyFont="1" applyFill="1" applyBorder="1" applyAlignment="1" applyProtection="1">
      <alignment horizontal="center" wrapText="1"/>
    </xf>
    <xf numFmtId="0" fontId="3" fillId="0" borderId="107" xfId="1" applyFont="1" applyBorder="1" applyAlignment="1">
      <alignment horizontal="center" vertical="center"/>
    </xf>
    <xf numFmtId="0" fontId="3" fillId="7" borderId="106" xfId="1" applyFont="1" applyFill="1" applyBorder="1" applyAlignment="1" applyProtection="1">
      <alignment horizontal="left" vertical="top" wrapText="1"/>
      <protection locked="0"/>
    </xf>
    <xf numFmtId="0" fontId="3" fillId="7" borderId="110" xfId="1" applyFont="1" applyFill="1" applyBorder="1" applyAlignment="1" applyProtection="1">
      <alignment horizontal="left" vertical="top" wrapText="1"/>
      <protection locked="0"/>
    </xf>
    <xf numFmtId="2" fontId="3" fillId="6" borderId="106" xfId="1" applyNumberFormat="1" applyFont="1" applyFill="1" applyBorder="1" applyAlignment="1" applyProtection="1">
      <alignment horizontal="center" vertical="center"/>
      <protection hidden="1"/>
    </xf>
    <xf numFmtId="2" fontId="3" fillId="6" borderId="109" xfId="1" applyNumberFormat="1" applyFont="1" applyFill="1" applyBorder="1" applyAlignment="1" applyProtection="1">
      <alignment horizontal="center" vertical="center"/>
      <protection hidden="1"/>
    </xf>
    <xf numFmtId="0" fontId="4" fillId="6" borderId="106" xfId="1" applyFont="1" applyFill="1" applyBorder="1" applyAlignment="1" applyProtection="1">
      <alignment horizontal="center" vertical="center"/>
    </xf>
    <xf numFmtId="0" fontId="3" fillId="6" borderId="106" xfId="1" applyFont="1" applyFill="1" applyBorder="1" applyAlignment="1" applyProtection="1">
      <alignment vertical="center"/>
    </xf>
    <xf numFmtId="49" fontId="16" fillId="6" borderId="105" xfId="1" applyNumberFormat="1" applyFont="1" applyFill="1" applyBorder="1" applyAlignment="1" applyProtection="1">
      <alignment horizontal="center" vertical="center"/>
    </xf>
    <xf numFmtId="0" fontId="3" fillId="0" borderId="15" xfId="1" applyFont="1" applyFill="1" applyBorder="1"/>
    <xf numFmtId="11" fontId="20" fillId="0" borderId="73" xfId="0" applyNumberFormat="1" applyFont="1" applyBorder="1"/>
  </cellXfs>
  <cellStyles count="3">
    <cellStyle name="Normal" xfId="0" builtinId="0"/>
    <cellStyle name="Normal 2" xfId="1" xr:uid="{FFBD1296-39EF-4D7A-943F-BDAF6325FFFA}"/>
    <cellStyle name="Normal 3" xfId="2" xr:uid="{BD1E5B4E-CF4F-43F0-8B3C-E871006AABC2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0C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47625</xdr:colOff>
          <xdr:row>91</xdr:row>
          <xdr:rowOff>47625</xdr:rowOff>
        </xdr:from>
        <xdr:to>
          <xdr:col>45</xdr:col>
          <xdr:colOff>190500</xdr:colOff>
          <xdr:row>93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if Yes.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66675</xdr:colOff>
      <xdr:row>1</xdr:row>
      <xdr:rowOff>28575</xdr:rowOff>
    </xdr:from>
    <xdr:to>
      <xdr:col>10</xdr:col>
      <xdr:colOff>139065</xdr:colOff>
      <xdr:row>4</xdr:row>
      <xdr:rowOff>196215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14300"/>
          <a:ext cx="1463040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38</xdr:row>
      <xdr:rowOff>9525</xdr:rowOff>
    </xdr:from>
    <xdr:to>
      <xdr:col>10</xdr:col>
      <xdr:colOff>57150</xdr:colOff>
      <xdr:row>41</xdr:row>
      <xdr:rowOff>0</xdr:rowOff>
    </xdr:to>
    <xdr:sp macro="" textlink="">
      <xdr:nvSpPr>
        <xdr:cNvPr id="8" name="Oval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00150" y="4029075"/>
          <a:ext cx="476250" cy="495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66675</xdr:colOff>
      <xdr:row>1</xdr:row>
      <xdr:rowOff>28575</xdr:rowOff>
    </xdr:from>
    <xdr:to>
      <xdr:col>10</xdr:col>
      <xdr:colOff>81915</xdr:colOff>
      <xdr:row>4</xdr:row>
      <xdr:rowOff>120015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3825"/>
          <a:ext cx="1463040" cy="548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28575</xdr:rowOff>
    </xdr:from>
    <xdr:to>
      <xdr:col>9</xdr:col>
      <xdr:colOff>224790</xdr:colOff>
      <xdr:row>4</xdr:row>
      <xdr:rowOff>158115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3825"/>
          <a:ext cx="1463040" cy="548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28575</xdr:rowOff>
    </xdr:from>
    <xdr:to>
      <xdr:col>9</xdr:col>
      <xdr:colOff>224790</xdr:colOff>
      <xdr:row>4</xdr:row>
      <xdr:rowOff>158115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3825"/>
          <a:ext cx="1463040" cy="548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28575</xdr:rowOff>
    </xdr:from>
    <xdr:to>
      <xdr:col>9</xdr:col>
      <xdr:colOff>224790</xdr:colOff>
      <xdr:row>4</xdr:row>
      <xdr:rowOff>158115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3825"/>
          <a:ext cx="1463040" cy="548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28575</xdr:rowOff>
    </xdr:from>
    <xdr:to>
      <xdr:col>9</xdr:col>
      <xdr:colOff>224790</xdr:colOff>
      <xdr:row>4</xdr:row>
      <xdr:rowOff>158115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3825"/>
          <a:ext cx="146304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BA6D-EE22-4876-B333-CFBFAB057953}">
  <sheetPr codeName="Sheet7">
    <pageSetUpPr fitToPage="1"/>
  </sheetPr>
  <dimension ref="A1:CK98"/>
  <sheetViews>
    <sheetView showGridLines="0" showRowColHeaders="0" tabSelected="1" zoomScaleNormal="100" workbookViewId="0">
      <selection activeCell="G16" sqref="G16:K16"/>
    </sheetView>
  </sheetViews>
  <sheetFormatPr defaultColWidth="0" defaultRowHeight="12.75" customHeight="1" zeroHeight="1" x14ac:dyDescent="0.25"/>
  <cols>
    <col min="1" max="1" width="1.7109375" style="2" customWidth="1"/>
    <col min="2" max="2" width="0.85546875" style="2" customWidth="1"/>
    <col min="3" max="3" width="2.7109375" style="2" customWidth="1"/>
    <col min="4" max="4" width="3.7109375" style="2" customWidth="1"/>
    <col min="5" max="8" width="2.7109375" style="2" customWidth="1"/>
    <col min="9" max="9" width="0.85546875" style="2" customWidth="1"/>
    <col min="10" max="10" width="2.7109375" style="2" customWidth="1"/>
    <col min="11" max="11" width="3.7109375" style="2" customWidth="1"/>
    <col min="12" max="13" width="2.7109375" style="2" customWidth="1"/>
    <col min="14" max="14" width="0.85546875" style="2" customWidth="1"/>
    <col min="15" max="15" width="2.7109375" style="2" customWidth="1"/>
    <col min="16" max="16" width="3.7109375" style="2" customWidth="1"/>
    <col min="17" max="18" width="2.7109375" style="2" customWidth="1"/>
    <col min="19" max="19" width="0.85546875" style="2" customWidth="1"/>
    <col min="20" max="20" width="2.7109375" style="2" customWidth="1"/>
    <col min="21" max="21" width="3.7109375" style="2" customWidth="1"/>
    <col min="22" max="23" width="2.7109375" style="2" customWidth="1"/>
    <col min="24" max="24" width="0.85546875" style="2" customWidth="1"/>
    <col min="25" max="25" width="2.7109375" style="2" customWidth="1"/>
    <col min="26" max="26" width="3.7109375" style="2" customWidth="1"/>
    <col min="27" max="28" width="2.7109375" style="2" customWidth="1"/>
    <col min="29" max="29" width="0.85546875" style="2" customWidth="1"/>
    <col min="30" max="30" width="2.7109375" style="2" customWidth="1"/>
    <col min="31" max="31" width="3.7109375" style="2" customWidth="1"/>
    <col min="32" max="33" width="2.7109375" style="2" customWidth="1"/>
    <col min="34" max="34" width="0.85546875" style="2" customWidth="1"/>
    <col min="35" max="35" width="2.7109375" style="2" customWidth="1"/>
    <col min="36" max="37" width="3.7109375" style="2" customWidth="1"/>
    <col min="38" max="38" width="0.85546875" style="2" customWidth="1"/>
    <col min="39" max="39" width="2.7109375" style="2" customWidth="1"/>
    <col min="40" max="40" width="4.7109375" style="2" customWidth="1"/>
    <col min="41" max="41" width="3.7109375" style="2" customWidth="1"/>
    <col min="42" max="43" width="0.85546875" style="2" customWidth="1"/>
    <col min="44" max="46" width="3.28515625" style="2" customWidth="1"/>
    <col min="47" max="48" width="0.85546875" style="2" customWidth="1"/>
    <col min="49" max="49" width="1.7109375" style="2" customWidth="1"/>
    <col min="50" max="50" width="5.7109375" style="1" hidden="1" customWidth="1"/>
    <col min="51" max="52" width="5.7109375" style="2" hidden="1" customWidth="1"/>
    <col min="53" max="57" width="5.5703125" style="2" hidden="1" customWidth="1"/>
    <col min="58" max="58" width="5.42578125" style="2" hidden="1" customWidth="1"/>
    <col min="59" max="59" width="7.5703125" style="2" hidden="1" customWidth="1"/>
    <col min="60" max="60" width="18.5703125" style="2" hidden="1" customWidth="1"/>
    <col min="61" max="62" width="9.140625" style="2" hidden="1" customWidth="1"/>
    <col min="63" max="64" width="18.7109375" style="2" hidden="1" customWidth="1"/>
    <col min="65" max="65" width="9.140625" style="2" hidden="1" customWidth="1"/>
    <col min="66" max="67" width="18.7109375" style="2" hidden="1" customWidth="1"/>
    <col min="68" max="68" width="9.140625" style="2" hidden="1" customWidth="1"/>
    <col min="69" max="70" width="18.7109375" style="2" hidden="1" customWidth="1"/>
    <col min="71" max="71" width="9.140625" style="2" hidden="1" customWidth="1"/>
    <col min="72" max="73" width="18.7109375" style="2" hidden="1" customWidth="1"/>
    <col min="74" max="74" width="9.140625" style="2" hidden="1" customWidth="1"/>
    <col min="75" max="76" width="18.7109375" style="2" hidden="1" customWidth="1"/>
    <col min="77" max="77" width="9.140625" style="2" hidden="1" customWidth="1"/>
    <col min="78" max="78" width="14.28515625" style="2" hidden="1" customWidth="1"/>
    <col min="79" max="80" width="9.140625" style="2" hidden="1" customWidth="1"/>
    <col min="81" max="81" width="15.140625" style="2" hidden="1" customWidth="1"/>
    <col min="82" max="83" width="9.140625" style="2" hidden="1" customWidth="1"/>
    <col min="84" max="84" width="15.140625" style="2" hidden="1" customWidth="1"/>
    <col min="85" max="16384" width="9.140625" style="2" hidden="1"/>
  </cols>
  <sheetData>
    <row r="1" spans="1:52" ht="6.95" customHeight="1" thickBot="1" x14ac:dyDescent="0.3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</row>
    <row r="2" spans="1:52" ht="5.0999999999999996" customHeight="1" x14ac:dyDescent="0.25">
      <c r="A2" s="202"/>
      <c r="B2" s="204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58"/>
      <c r="AW2" s="202"/>
    </row>
    <row r="3" spans="1:52" ht="12.75" customHeight="1" x14ac:dyDescent="0.25">
      <c r="A3" s="202"/>
      <c r="B3" s="205"/>
      <c r="C3" s="163"/>
      <c r="D3" s="163"/>
      <c r="E3" s="163"/>
      <c r="F3" s="163"/>
      <c r="G3" s="163"/>
      <c r="H3" s="163"/>
      <c r="I3" s="163"/>
      <c r="J3" s="163"/>
      <c r="K3" s="163"/>
      <c r="L3" s="163" t="s">
        <v>244</v>
      </c>
      <c r="M3" s="163"/>
      <c r="N3" s="163"/>
      <c r="O3" s="163"/>
      <c r="P3" s="163"/>
      <c r="Q3" s="246"/>
      <c r="R3" s="246"/>
      <c r="S3" s="246"/>
      <c r="T3" s="246"/>
      <c r="U3" s="246"/>
      <c r="V3" s="246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443" t="s">
        <v>211</v>
      </c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259"/>
      <c r="AW3" s="202"/>
      <c r="AY3" s="1"/>
      <c r="AZ3" s="1"/>
    </row>
    <row r="4" spans="1:52" ht="12.75" customHeight="1" x14ac:dyDescent="0.25">
      <c r="A4" s="202"/>
      <c r="B4" s="205"/>
      <c r="C4" s="163"/>
      <c r="D4" s="163"/>
      <c r="E4" s="163"/>
      <c r="F4" s="163"/>
      <c r="G4" s="163"/>
      <c r="H4" s="163"/>
      <c r="I4" s="163"/>
      <c r="J4" s="163"/>
      <c r="K4" s="163"/>
      <c r="L4" s="163" t="s">
        <v>246</v>
      </c>
      <c r="M4" s="163"/>
      <c r="N4" s="163"/>
      <c r="O4" s="163"/>
      <c r="P4" s="163"/>
      <c r="Q4" s="246"/>
      <c r="R4" s="246"/>
      <c r="S4" s="246"/>
      <c r="T4" s="246"/>
      <c r="U4" s="246"/>
      <c r="V4" s="246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443"/>
      <c r="AK4" s="443"/>
      <c r="AL4" s="443"/>
      <c r="AM4" s="443"/>
      <c r="AN4" s="443"/>
      <c r="AO4" s="443"/>
      <c r="AP4" s="443"/>
      <c r="AQ4" s="443"/>
      <c r="AR4" s="443"/>
      <c r="AS4" s="443"/>
      <c r="AT4" s="443"/>
      <c r="AU4" s="443"/>
      <c r="AV4" s="259"/>
      <c r="AW4" s="202"/>
    </row>
    <row r="5" spans="1:52" ht="15.75" customHeight="1" x14ac:dyDescent="0.25">
      <c r="A5" s="202"/>
      <c r="B5" s="205"/>
      <c r="C5" s="163"/>
      <c r="D5" s="163"/>
      <c r="E5" s="163"/>
      <c r="F5" s="163"/>
      <c r="G5" s="163"/>
      <c r="H5" s="222"/>
      <c r="I5" s="222"/>
      <c r="J5" s="222"/>
      <c r="K5" s="222"/>
      <c r="L5" s="444" t="s">
        <v>0</v>
      </c>
      <c r="M5" s="444"/>
      <c r="N5" s="444"/>
      <c r="O5" s="444"/>
      <c r="P5" s="444"/>
      <c r="Q5" s="445">
        <f>Control!A2</f>
        <v>45044</v>
      </c>
      <c r="R5" s="445"/>
      <c r="S5" s="445"/>
      <c r="T5" s="445"/>
      <c r="U5" s="445"/>
      <c r="V5" s="182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443"/>
      <c r="AK5" s="443"/>
      <c r="AL5" s="443"/>
      <c r="AM5" s="443"/>
      <c r="AN5" s="443"/>
      <c r="AO5" s="443"/>
      <c r="AP5" s="443"/>
      <c r="AQ5" s="443"/>
      <c r="AR5" s="443"/>
      <c r="AS5" s="443"/>
      <c r="AT5" s="443"/>
      <c r="AU5" s="443"/>
      <c r="AV5" s="259"/>
      <c r="AW5" s="202"/>
    </row>
    <row r="6" spans="1:52" ht="5.0999999999999996" customHeight="1" x14ac:dyDescent="0.25">
      <c r="A6" s="202"/>
      <c r="B6" s="20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259"/>
      <c r="AW6" s="202"/>
    </row>
    <row r="7" spans="1:52" x14ac:dyDescent="0.25">
      <c r="A7" s="202"/>
      <c r="B7" s="205"/>
      <c r="C7" s="318" t="s">
        <v>1</v>
      </c>
      <c r="D7" s="318"/>
      <c r="E7" s="318"/>
      <c r="F7" s="446"/>
      <c r="G7" s="447"/>
      <c r="H7" s="448"/>
      <c r="I7" s="448"/>
      <c r="J7" s="448"/>
      <c r="K7" s="448"/>
      <c r="L7" s="448"/>
      <c r="M7" s="448"/>
      <c r="N7" s="448"/>
      <c r="O7" s="449"/>
      <c r="P7" s="455" t="s">
        <v>2</v>
      </c>
      <c r="Q7" s="318"/>
      <c r="R7" s="318"/>
      <c r="S7" s="318"/>
      <c r="T7" s="446"/>
      <c r="U7" s="319"/>
      <c r="V7" s="320"/>
      <c r="W7" s="320"/>
      <c r="X7" s="320"/>
      <c r="Y7" s="321"/>
      <c r="Z7" s="219"/>
      <c r="AA7" s="458" t="s">
        <v>3</v>
      </c>
      <c r="AB7" s="458"/>
      <c r="AC7" s="458"/>
      <c r="AD7" s="459"/>
      <c r="AE7" s="319"/>
      <c r="AF7" s="320"/>
      <c r="AG7" s="320"/>
      <c r="AH7" s="320"/>
      <c r="AI7" s="321"/>
      <c r="AJ7" s="455" t="s">
        <v>4</v>
      </c>
      <c r="AK7" s="318"/>
      <c r="AL7" s="226"/>
      <c r="AM7" s="456"/>
      <c r="AN7" s="457"/>
      <c r="AO7" s="457"/>
      <c r="AP7" s="457"/>
      <c r="AQ7" s="195"/>
      <c r="AR7" s="195"/>
      <c r="AS7" s="195"/>
      <c r="AT7" s="195"/>
      <c r="AU7" s="195"/>
      <c r="AV7" s="259"/>
      <c r="AW7" s="202"/>
    </row>
    <row r="8" spans="1:52" ht="5.0999999999999996" customHeight="1" x14ac:dyDescent="0.25">
      <c r="A8" s="202"/>
      <c r="B8" s="20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259"/>
      <c r="AW8" s="202"/>
    </row>
    <row r="9" spans="1:52" x14ac:dyDescent="0.25">
      <c r="A9" s="202"/>
      <c r="B9" s="205"/>
      <c r="C9" s="318" t="s">
        <v>5</v>
      </c>
      <c r="D9" s="318"/>
      <c r="E9" s="318"/>
      <c r="F9" s="446"/>
      <c r="G9" s="447"/>
      <c r="H9" s="448"/>
      <c r="I9" s="448"/>
      <c r="J9" s="448"/>
      <c r="K9" s="448"/>
      <c r="L9" s="448"/>
      <c r="M9" s="448"/>
      <c r="N9" s="448"/>
      <c r="O9" s="448"/>
      <c r="P9" s="448"/>
      <c r="Q9" s="449"/>
      <c r="R9" s="195"/>
      <c r="S9" s="195"/>
      <c r="T9" s="195"/>
      <c r="U9" s="195"/>
      <c r="V9" s="318" t="s">
        <v>6</v>
      </c>
      <c r="W9" s="318"/>
      <c r="X9" s="318"/>
      <c r="Y9" s="318"/>
      <c r="Z9" s="318"/>
      <c r="AA9" s="318"/>
      <c r="AB9" s="318"/>
      <c r="AC9" s="318"/>
      <c r="AD9" s="446"/>
      <c r="AE9" s="315"/>
      <c r="AF9" s="316"/>
      <c r="AG9" s="316"/>
      <c r="AH9" s="316"/>
      <c r="AI9" s="317"/>
      <c r="AJ9" s="455" t="s">
        <v>224</v>
      </c>
      <c r="AK9" s="318"/>
      <c r="AL9" s="195"/>
      <c r="AM9" s="441"/>
      <c r="AN9" s="442"/>
      <c r="AO9" s="195"/>
      <c r="AP9" s="195"/>
      <c r="AQ9" s="195"/>
      <c r="AR9" s="195"/>
      <c r="AS9" s="195"/>
      <c r="AT9" s="195"/>
      <c r="AU9" s="195"/>
      <c r="AV9" s="259"/>
      <c r="AW9" s="202"/>
    </row>
    <row r="10" spans="1:52" ht="5.0999999999999996" customHeight="1" x14ac:dyDescent="0.25">
      <c r="A10" s="202"/>
      <c r="B10" s="20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295"/>
      <c r="AF10" s="295"/>
      <c r="AG10" s="295"/>
      <c r="AH10" s="295"/>
      <c r="AI10" s="2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259"/>
      <c r="AW10" s="202"/>
      <c r="AY10" s="1"/>
    </row>
    <row r="11" spans="1:52" x14ac:dyDescent="0.25">
      <c r="A11" s="202"/>
      <c r="B11" s="205"/>
      <c r="C11" s="318" t="s">
        <v>7</v>
      </c>
      <c r="D11" s="318"/>
      <c r="E11" s="318"/>
      <c r="F11" s="446"/>
      <c r="G11" s="447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/>
      <c r="AI11" s="449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259"/>
      <c r="AW11" s="202"/>
      <c r="AY11" s="1"/>
    </row>
    <row r="12" spans="1:52" ht="2.4500000000000002" customHeight="1" x14ac:dyDescent="0.25">
      <c r="A12" s="202"/>
      <c r="B12" s="205"/>
      <c r="C12" s="195"/>
      <c r="D12" s="195"/>
      <c r="E12" s="195"/>
      <c r="F12" s="195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259"/>
      <c r="AW12" s="202"/>
      <c r="AY12" s="1"/>
    </row>
    <row r="13" spans="1:52" ht="2.4500000000000002" customHeight="1" x14ac:dyDescent="0.25">
      <c r="A13" s="202"/>
      <c r="B13" s="20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245"/>
      <c r="Q13" s="245"/>
      <c r="R13" s="245"/>
      <c r="S13" s="245"/>
      <c r="T13" s="245"/>
      <c r="U13" s="24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259"/>
      <c r="AW13" s="202"/>
      <c r="AY13" s="1"/>
    </row>
    <row r="14" spans="1:52" x14ac:dyDescent="0.25">
      <c r="A14" s="202"/>
      <c r="B14" s="205"/>
      <c r="C14" s="318" t="s">
        <v>8</v>
      </c>
      <c r="D14" s="318"/>
      <c r="E14" s="318"/>
      <c r="F14" s="318"/>
      <c r="G14" s="319"/>
      <c r="H14" s="320"/>
      <c r="I14" s="320"/>
      <c r="J14" s="320"/>
      <c r="K14" s="321"/>
      <c r="L14" s="195"/>
      <c r="M14" s="195"/>
      <c r="N14" s="195"/>
      <c r="O14" s="195"/>
      <c r="P14" s="245"/>
      <c r="Q14" s="245"/>
      <c r="R14" s="245"/>
      <c r="S14" s="245"/>
      <c r="T14" s="245"/>
      <c r="U14" s="245"/>
      <c r="V14" s="195"/>
      <c r="W14" s="195"/>
      <c r="X14" s="195"/>
      <c r="Y14" s="195"/>
      <c r="Z14" s="450" t="str">
        <f>IF(AZ5=2,"APPEALED","")</f>
        <v/>
      </c>
      <c r="AA14" s="450"/>
      <c r="AB14" s="450"/>
      <c r="AC14" s="450"/>
      <c r="AD14" s="450"/>
      <c r="AE14" s="450"/>
      <c r="AF14" s="247"/>
      <c r="AG14" s="247"/>
      <c r="AH14" s="247"/>
      <c r="AI14" s="247"/>
      <c r="AJ14" s="451" t="s">
        <v>9</v>
      </c>
      <c r="AK14" s="451"/>
      <c r="AL14" s="247"/>
      <c r="AM14" s="452"/>
      <c r="AN14" s="453"/>
      <c r="AO14" s="453"/>
      <c r="AP14" s="454"/>
      <c r="AQ14" s="195"/>
      <c r="AR14" s="195"/>
      <c r="AS14" s="257"/>
      <c r="AT14" s="257"/>
      <c r="AU14" s="257"/>
      <c r="AV14" s="259"/>
      <c r="AW14" s="202"/>
      <c r="AY14" s="1"/>
    </row>
    <row r="15" spans="1:52" ht="5.0999999999999996" customHeight="1" x14ac:dyDescent="0.25">
      <c r="A15" s="202"/>
      <c r="B15" s="20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245"/>
      <c r="Q15" s="245"/>
      <c r="R15" s="245"/>
      <c r="S15" s="245"/>
      <c r="T15" s="245"/>
      <c r="U15" s="24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259"/>
      <c r="AW15" s="202"/>
      <c r="AY15" s="1"/>
    </row>
    <row r="16" spans="1:52" ht="12.75" customHeight="1" x14ac:dyDescent="0.25">
      <c r="A16" s="202"/>
      <c r="B16" s="205"/>
      <c r="C16" s="318" t="s">
        <v>10</v>
      </c>
      <c r="D16" s="318"/>
      <c r="E16" s="318"/>
      <c r="F16" s="318"/>
      <c r="G16" s="319"/>
      <c r="H16" s="320"/>
      <c r="I16" s="320"/>
      <c r="J16" s="320"/>
      <c r="K16" s="321"/>
      <c r="L16" s="318" t="s">
        <v>11</v>
      </c>
      <c r="M16" s="318"/>
      <c r="N16" s="318"/>
      <c r="O16" s="318"/>
      <c r="P16" s="318"/>
      <c r="Q16" s="318"/>
      <c r="R16" s="436"/>
      <c r="S16" s="437"/>
      <c r="T16" s="437"/>
      <c r="U16" s="437"/>
      <c r="V16" s="437"/>
      <c r="W16" s="437"/>
      <c r="X16" s="437"/>
      <c r="Y16" s="437"/>
      <c r="Z16" s="437"/>
      <c r="AA16" s="437"/>
      <c r="AB16" s="438"/>
      <c r="AC16" s="195"/>
      <c r="AD16" s="195"/>
      <c r="AE16" s="195"/>
      <c r="AF16" s="195"/>
      <c r="AG16" s="195"/>
      <c r="AH16" s="195"/>
      <c r="AI16" s="195"/>
      <c r="AJ16" s="439" t="s">
        <v>12</v>
      </c>
      <c r="AK16" s="439"/>
      <c r="AL16" s="439"/>
      <c r="AM16" s="439"/>
      <c r="AN16" s="440"/>
      <c r="AO16" s="441"/>
      <c r="AP16" s="442"/>
      <c r="AQ16" s="195"/>
      <c r="AR16" s="195"/>
      <c r="AS16" s="257"/>
      <c r="AT16" s="257"/>
      <c r="AU16" s="257"/>
      <c r="AV16" s="259"/>
      <c r="AW16" s="202"/>
      <c r="AY16" s="1"/>
    </row>
    <row r="17" spans="1:88" ht="5.0999999999999996" customHeight="1" thickBot="1" x14ac:dyDescent="0.3">
      <c r="A17" s="202"/>
      <c r="B17" s="206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60"/>
      <c r="AW17" s="202"/>
      <c r="AY17" s="1"/>
    </row>
    <row r="18" spans="1:88" ht="5.0999999999999996" customHeight="1" thickTop="1" x14ac:dyDescent="0.25">
      <c r="A18" s="202"/>
      <c r="B18" s="20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259"/>
      <c r="AW18" s="202"/>
      <c r="AY18" s="1"/>
    </row>
    <row r="19" spans="1:88" ht="12.75" customHeight="1" x14ac:dyDescent="0.25">
      <c r="A19" s="202"/>
      <c r="B19" s="205"/>
      <c r="C19" s="347" t="s">
        <v>13</v>
      </c>
      <c r="D19" s="343"/>
      <c r="E19" s="343"/>
      <c r="F19" s="343"/>
      <c r="G19" s="343"/>
      <c r="H19" s="344"/>
      <c r="I19" s="229"/>
      <c r="J19" s="343">
        <v>1</v>
      </c>
      <c r="K19" s="343"/>
      <c r="L19" s="343"/>
      <c r="M19" s="343"/>
      <c r="N19" s="238"/>
      <c r="O19" s="347">
        <v>2</v>
      </c>
      <c r="P19" s="343"/>
      <c r="Q19" s="343"/>
      <c r="R19" s="343"/>
      <c r="S19" s="238"/>
      <c r="T19" s="347">
        <v>3</v>
      </c>
      <c r="U19" s="343"/>
      <c r="V19" s="343"/>
      <c r="W19" s="343"/>
      <c r="X19" s="225"/>
      <c r="Y19" s="347">
        <v>4</v>
      </c>
      <c r="Z19" s="343"/>
      <c r="AA19" s="343"/>
      <c r="AB19" s="343"/>
      <c r="AC19" s="225"/>
      <c r="AD19" s="347">
        <v>5</v>
      </c>
      <c r="AE19" s="343"/>
      <c r="AF19" s="343"/>
      <c r="AG19" s="343"/>
      <c r="AH19" s="225"/>
      <c r="AI19" s="368" t="s">
        <v>14</v>
      </c>
      <c r="AJ19" s="369"/>
      <c r="AK19" s="369"/>
      <c r="AL19" s="228"/>
      <c r="AM19" s="368" t="s">
        <v>15</v>
      </c>
      <c r="AN19" s="369"/>
      <c r="AO19" s="369"/>
      <c r="AP19" s="225"/>
      <c r="AQ19" s="215"/>
      <c r="AR19" s="249"/>
      <c r="AS19" s="249"/>
      <c r="AT19" s="249"/>
      <c r="AU19" s="225"/>
      <c r="AV19" s="259"/>
      <c r="AW19" s="202"/>
      <c r="AY19" s="1"/>
    </row>
    <row r="20" spans="1:88" x14ac:dyDescent="0.25">
      <c r="A20" s="202"/>
      <c r="B20" s="205"/>
      <c r="C20" s="305"/>
      <c r="D20" s="296"/>
      <c r="E20" s="296"/>
      <c r="F20" s="296"/>
      <c r="G20" s="296"/>
      <c r="H20" s="306"/>
      <c r="I20" s="213"/>
      <c r="J20" s="296"/>
      <c r="K20" s="296"/>
      <c r="L20" s="296"/>
      <c r="M20" s="296"/>
      <c r="N20" s="226"/>
      <c r="O20" s="305"/>
      <c r="P20" s="296"/>
      <c r="Q20" s="296"/>
      <c r="R20" s="296"/>
      <c r="S20" s="226"/>
      <c r="T20" s="305"/>
      <c r="U20" s="296"/>
      <c r="V20" s="296"/>
      <c r="W20" s="296"/>
      <c r="X20" s="226"/>
      <c r="Y20" s="305"/>
      <c r="Z20" s="296"/>
      <c r="AA20" s="296"/>
      <c r="AB20" s="296"/>
      <c r="AC20" s="226"/>
      <c r="AD20" s="305"/>
      <c r="AE20" s="296"/>
      <c r="AF20" s="296"/>
      <c r="AG20" s="296"/>
      <c r="AH20" s="226"/>
      <c r="AI20" s="371"/>
      <c r="AJ20" s="372"/>
      <c r="AK20" s="372"/>
      <c r="AL20" s="255"/>
      <c r="AM20" s="371"/>
      <c r="AN20" s="372"/>
      <c r="AO20" s="372"/>
      <c r="AP20" s="226"/>
      <c r="AQ20" s="58"/>
      <c r="AR20" s="195"/>
      <c r="AS20" s="195"/>
      <c r="AT20" s="195"/>
      <c r="AU20" s="226"/>
      <c r="AV20" s="259"/>
      <c r="AW20" s="202"/>
      <c r="AY20" s="1"/>
    </row>
    <row r="21" spans="1:88" x14ac:dyDescent="0.25">
      <c r="A21" s="202"/>
      <c r="B21" s="205"/>
      <c r="C21" s="348"/>
      <c r="D21" s="345"/>
      <c r="E21" s="345"/>
      <c r="F21" s="345"/>
      <c r="G21" s="345"/>
      <c r="H21" s="346"/>
      <c r="I21" s="230"/>
      <c r="J21" s="345"/>
      <c r="K21" s="345"/>
      <c r="L21" s="345"/>
      <c r="M21" s="345"/>
      <c r="N21" s="239"/>
      <c r="O21" s="348"/>
      <c r="P21" s="345"/>
      <c r="Q21" s="345"/>
      <c r="R21" s="345"/>
      <c r="S21" s="239"/>
      <c r="T21" s="348"/>
      <c r="U21" s="345"/>
      <c r="V21" s="345"/>
      <c r="W21" s="345"/>
      <c r="X21" s="239"/>
      <c r="Y21" s="348"/>
      <c r="Z21" s="345"/>
      <c r="AA21" s="345"/>
      <c r="AB21" s="345"/>
      <c r="AC21" s="239"/>
      <c r="AD21" s="348"/>
      <c r="AE21" s="345"/>
      <c r="AF21" s="345"/>
      <c r="AG21" s="345"/>
      <c r="AH21" s="239"/>
      <c r="AI21" s="374"/>
      <c r="AJ21" s="375"/>
      <c r="AK21" s="375"/>
      <c r="AL21" s="256"/>
      <c r="AM21" s="374"/>
      <c r="AN21" s="375"/>
      <c r="AO21" s="375"/>
      <c r="AP21" s="239"/>
      <c r="AQ21" s="58"/>
      <c r="AR21" s="195"/>
      <c r="AS21" s="195"/>
      <c r="AT21" s="195"/>
      <c r="AU21" s="226"/>
      <c r="AV21" s="259"/>
      <c r="AW21" s="202"/>
      <c r="AY21" s="1"/>
      <c r="CJ21" s="4"/>
    </row>
    <row r="22" spans="1:88" ht="5.0999999999999996" customHeight="1" x14ac:dyDescent="0.25">
      <c r="A22" s="202"/>
      <c r="B22" s="205"/>
      <c r="C22" s="58"/>
      <c r="D22" s="195"/>
      <c r="E22" s="195"/>
      <c r="F22" s="195"/>
      <c r="G22" s="195"/>
      <c r="H22" s="195"/>
      <c r="I22" s="58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226"/>
      <c r="AQ22" s="58"/>
      <c r="AR22" s="195"/>
      <c r="AS22" s="195"/>
      <c r="AT22" s="195"/>
      <c r="AU22" s="226"/>
      <c r="AV22" s="259"/>
      <c r="AW22" s="202"/>
      <c r="AY22" s="1"/>
    </row>
    <row r="23" spans="1:88" ht="12.75" customHeight="1" x14ac:dyDescent="0.25">
      <c r="A23" s="202"/>
      <c r="B23" s="205"/>
      <c r="C23" s="305" t="s">
        <v>17</v>
      </c>
      <c r="D23" s="296"/>
      <c r="E23" s="296"/>
      <c r="F23" s="296"/>
      <c r="G23" s="296"/>
      <c r="H23" s="296"/>
      <c r="I23" s="213"/>
      <c r="J23" s="414" t="str">
        <f>IF('Core Sample Testing'!R30="","",'Core Sample Testing'!$Y$19)</f>
        <v/>
      </c>
      <c r="K23" s="415"/>
      <c r="L23" s="415"/>
      <c r="M23" s="416"/>
      <c r="N23" s="240"/>
      <c r="O23" s="414" t="str">
        <f>IF('Core Sample Testing'!Y30="","",'Core Sample Testing'!$Y$19)</f>
        <v/>
      </c>
      <c r="P23" s="415"/>
      <c r="Q23" s="415"/>
      <c r="R23" s="416"/>
      <c r="S23" s="195"/>
      <c r="T23" s="414" t="str">
        <f>IF('Core Sample Testing'!AF30="","",'Core Sample Testing'!$Y$19)</f>
        <v/>
      </c>
      <c r="U23" s="415"/>
      <c r="V23" s="415"/>
      <c r="W23" s="416"/>
      <c r="X23" s="195"/>
      <c r="Y23" s="414" t="str">
        <f>IF('Core Sample Testing'!AM30="","",'Core Sample Testing'!$Y$19)</f>
        <v/>
      </c>
      <c r="Z23" s="415"/>
      <c r="AA23" s="415"/>
      <c r="AB23" s="416"/>
      <c r="AC23" s="195"/>
      <c r="AD23" s="414" t="str">
        <f>IF('Core Sample Testing'!AM30="","",'Core Sample Testing'!$Y$19)</f>
        <v/>
      </c>
      <c r="AE23" s="415"/>
      <c r="AF23" s="415"/>
      <c r="AG23" s="416"/>
      <c r="AH23" s="195"/>
      <c r="AI23" s="296"/>
      <c r="AJ23" s="296"/>
      <c r="AK23" s="296"/>
      <c r="AL23" s="217"/>
      <c r="AM23" s="296"/>
      <c r="AN23" s="296"/>
      <c r="AO23" s="296"/>
      <c r="AP23" s="226"/>
      <c r="AQ23" s="58"/>
      <c r="AR23" s="434"/>
      <c r="AS23" s="434"/>
      <c r="AT23" s="434"/>
      <c r="AU23" s="226"/>
      <c r="AV23" s="259"/>
      <c r="AW23" s="202"/>
      <c r="AY23" s="1"/>
      <c r="CJ23" s="4"/>
    </row>
    <row r="24" spans="1:88" s="6" customFormat="1" ht="5.0999999999999996" customHeight="1" x14ac:dyDescent="0.25">
      <c r="A24" s="203"/>
      <c r="B24" s="207"/>
      <c r="C24" s="212"/>
      <c r="D24" s="219"/>
      <c r="E24" s="219"/>
      <c r="F24" s="219"/>
      <c r="G24" s="219"/>
      <c r="H24" s="223"/>
      <c r="I24" s="231"/>
      <c r="J24" s="435"/>
      <c r="K24" s="435"/>
      <c r="L24" s="435"/>
      <c r="M24" s="435"/>
      <c r="N24" s="241"/>
      <c r="O24" s="435"/>
      <c r="P24" s="435"/>
      <c r="Q24" s="435"/>
      <c r="R24" s="435"/>
      <c r="S24" s="219"/>
      <c r="T24" s="435"/>
      <c r="U24" s="435"/>
      <c r="V24" s="435"/>
      <c r="W24" s="435"/>
      <c r="X24" s="219"/>
      <c r="Y24" s="435"/>
      <c r="Z24" s="435"/>
      <c r="AA24" s="435"/>
      <c r="AB24" s="435"/>
      <c r="AC24" s="219"/>
      <c r="AD24" s="435"/>
      <c r="AE24" s="435"/>
      <c r="AF24" s="435"/>
      <c r="AG24" s="435"/>
      <c r="AH24" s="219"/>
      <c r="AI24" s="241"/>
      <c r="AJ24" s="241"/>
      <c r="AK24" s="241"/>
      <c r="AL24" s="241"/>
      <c r="AM24" s="219"/>
      <c r="AN24" s="219"/>
      <c r="AO24" s="219"/>
      <c r="AP24" s="223"/>
      <c r="AQ24" s="212"/>
      <c r="AR24" s="434"/>
      <c r="AS24" s="434"/>
      <c r="AT24" s="434"/>
      <c r="AU24" s="223"/>
      <c r="AV24" s="261"/>
      <c r="AW24" s="203"/>
      <c r="AX24" s="5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8" x14ac:dyDescent="0.25">
      <c r="A25" s="202"/>
      <c r="B25" s="205"/>
      <c r="C25" s="305" t="s">
        <v>18</v>
      </c>
      <c r="D25" s="296"/>
      <c r="E25" s="296"/>
      <c r="F25" s="296"/>
      <c r="G25" s="296"/>
      <c r="H25" s="296"/>
      <c r="I25" s="213"/>
      <c r="J25" s="431" t="str">
        <f>IF('Core Sample Testing'!R33="","",'Core Sample Testing'!R33)</f>
        <v/>
      </c>
      <c r="K25" s="432"/>
      <c r="L25" s="432"/>
      <c r="M25" s="433"/>
      <c r="N25" s="217"/>
      <c r="O25" s="431" t="str">
        <f>IF('Core Sample Testing'!Y33="","",'Core Sample Testing'!Y33)</f>
        <v/>
      </c>
      <c r="P25" s="432"/>
      <c r="Q25" s="432"/>
      <c r="R25" s="433"/>
      <c r="S25" s="195"/>
      <c r="T25" s="431" t="str">
        <f>IF('Core Sample Testing'!AF33="","",'Core Sample Testing'!AF33)</f>
        <v/>
      </c>
      <c r="U25" s="432"/>
      <c r="V25" s="432"/>
      <c r="W25" s="433"/>
      <c r="X25" s="195"/>
      <c r="Y25" s="431" t="str">
        <f>IF('Core Sample Testing'!AM33="","",'Core Sample Testing'!AM33)</f>
        <v/>
      </c>
      <c r="Z25" s="432"/>
      <c r="AA25" s="432"/>
      <c r="AB25" s="433"/>
      <c r="AC25" s="195"/>
      <c r="AD25" s="431" t="str">
        <f>IF('Core Sample Testing'!AT33="","",'Core Sample Testing'!AT33)</f>
        <v/>
      </c>
      <c r="AE25" s="432"/>
      <c r="AF25" s="432"/>
      <c r="AG25" s="433"/>
      <c r="AH25" s="195"/>
      <c r="AI25" s="296"/>
      <c r="AJ25" s="296"/>
      <c r="AK25" s="296"/>
      <c r="AL25" s="217"/>
      <c r="AM25" s="296"/>
      <c r="AN25" s="296"/>
      <c r="AO25" s="296"/>
      <c r="AP25" s="226"/>
      <c r="AQ25" s="58"/>
      <c r="AR25" s="434"/>
      <c r="AS25" s="434"/>
      <c r="AT25" s="434"/>
      <c r="AU25" s="226"/>
      <c r="AV25" s="259"/>
      <c r="AW25" s="202"/>
      <c r="AY25" s="1"/>
    </row>
    <row r="26" spans="1:88" ht="5.0999999999999996" customHeight="1" x14ac:dyDescent="0.25">
      <c r="A26" s="202"/>
      <c r="B26" s="205"/>
      <c r="C26" s="213"/>
      <c r="D26" s="217"/>
      <c r="E26" s="217"/>
      <c r="F26" s="217"/>
      <c r="G26" s="217"/>
      <c r="H26" s="217"/>
      <c r="I26" s="213"/>
      <c r="J26" s="217"/>
      <c r="K26" s="217"/>
      <c r="L26" s="217"/>
      <c r="M26" s="217"/>
      <c r="N26" s="217"/>
      <c r="O26" s="217"/>
      <c r="P26" s="217"/>
      <c r="Q26" s="217"/>
      <c r="R26" s="217"/>
      <c r="S26" s="195"/>
      <c r="T26" s="217"/>
      <c r="U26" s="217"/>
      <c r="V26" s="217"/>
      <c r="W26" s="217"/>
      <c r="X26" s="195"/>
      <c r="Y26" s="217"/>
      <c r="Z26" s="217"/>
      <c r="AA26" s="217"/>
      <c r="AB26" s="217"/>
      <c r="AC26" s="195"/>
      <c r="AD26" s="217"/>
      <c r="AE26" s="217"/>
      <c r="AF26" s="217"/>
      <c r="AG26" s="217"/>
      <c r="AH26" s="195"/>
      <c r="AI26" s="217"/>
      <c r="AJ26" s="217"/>
      <c r="AK26" s="217"/>
      <c r="AL26" s="217"/>
      <c r="AM26" s="195"/>
      <c r="AN26" s="195"/>
      <c r="AO26" s="195"/>
      <c r="AP26" s="226"/>
      <c r="AQ26" s="58"/>
      <c r="AR26" s="434"/>
      <c r="AS26" s="434"/>
      <c r="AT26" s="434"/>
      <c r="AU26" s="226"/>
      <c r="AV26" s="259"/>
      <c r="AW26" s="202"/>
      <c r="AY26" s="1"/>
    </row>
    <row r="27" spans="1:88" ht="12.75" customHeight="1" x14ac:dyDescent="0.25">
      <c r="A27" s="202"/>
      <c r="B27" s="205"/>
      <c r="C27" s="305" t="s">
        <v>19</v>
      </c>
      <c r="D27" s="296"/>
      <c r="E27" s="296"/>
      <c r="F27" s="296"/>
      <c r="G27" s="296"/>
      <c r="H27" s="296"/>
      <c r="I27" s="213"/>
      <c r="J27" s="411" t="str">
        <f>IF('Core Sample Testing'!R30="","",'Core Sample Testing'!R30)</f>
        <v/>
      </c>
      <c r="K27" s="412"/>
      <c r="L27" s="412"/>
      <c r="M27" s="413"/>
      <c r="N27" s="217"/>
      <c r="O27" s="411" t="str">
        <f>IF('Core Sample Testing'!Y30="","",'Core Sample Testing'!Y30)</f>
        <v/>
      </c>
      <c r="P27" s="412"/>
      <c r="Q27" s="412"/>
      <c r="R27" s="413"/>
      <c r="S27" s="195"/>
      <c r="T27" s="411" t="str">
        <f>IF('Core Sample Testing'!AF30="","",'Core Sample Testing'!AF30)</f>
        <v/>
      </c>
      <c r="U27" s="412"/>
      <c r="V27" s="412"/>
      <c r="W27" s="413"/>
      <c r="X27" s="195"/>
      <c r="Y27" s="411" t="str">
        <f>IF('Core Sample Testing'!AM30="","",'Core Sample Testing'!AM30)</f>
        <v/>
      </c>
      <c r="Z27" s="412"/>
      <c r="AA27" s="412"/>
      <c r="AB27" s="413"/>
      <c r="AC27" s="195"/>
      <c r="AD27" s="411" t="str">
        <f>IF('Core Sample Testing'!AT30="","",'Core Sample Testing'!AT30)</f>
        <v/>
      </c>
      <c r="AE27" s="412"/>
      <c r="AF27" s="412"/>
      <c r="AG27" s="413"/>
      <c r="AH27" s="195"/>
      <c r="AI27" s="296"/>
      <c r="AJ27" s="296"/>
      <c r="AK27" s="296"/>
      <c r="AL27" s="217"/>
      <c r="AM27" s="296"/>
      <c r="AN27" s="296"/>
      <c r="AO27" s="296"/>
      <c r="AP27" s="226"/>
      <c r="AQ27" s="58"/>
      <c r="AR27" s="434"/>
      <c r="AS27" s="434"/>
      <c r="AT27" s="434"/>
      <c r="AU27" s="226"/>
      <c r="AV27" s="259"/>
      <c r="AW27" s="202"/>
      <c r="AY27" s="1"/>
      <c r="BC27" s="3"/>
      <c r="BD27" s="3"/>
      <c r="BE27" s="3"/>
      <c r="BF27" s="3"/>
      <c r="BG27" s="3"/>
    </row>
    <row r="28" spans="1:88" ht="5.0999999999999996" customHeight="1" x14ac:dyDescent="0.25">
      <c r="A28" s="202"/>
      <c r="B28" s="205"/>
      <c r="C28" s="213"/>
      <c r="D28" s="217"/>
      <c r="E28" s="217"/>
      <c r="F28" s="217"/>
      <c r="G28" s="217"/>
      <c r="H28" s="217"/>
      <c r="I28" s="213"/>
      <c r="J28" s="217"/>
      <c r="K28" s="217"/>
      <c r="L28" s="217"/>
      <c r="M28" s="217"/>
      <c r="N28" s="217"/>
      <c r="O28" s="217"/>
      <c r="P28" s="217"/>
      <c r="Q28" s="217"/>
      <c r="R28" s="217"/>
      <c r="S28" s="195"/>
      <c r="T28" s="217"/>
      <c r="U28" s="217"/>
      <c r="V28" s="217"/>
      <c r="W28" s="217"/>
      <c r="X28" s="195"/>
      <c r="Y28" s="217"/>
      <c r="Z28" s="217"/>
      <c r="AA28" s="217"/>
      <c r="AB28" s="217"/>
      <c r="AC28" s="195"/>
      <c r="AD28" s="217"/>
      <c r="AE28" s="217"/>
      <c r="AF28" s="217"/>
      <c r="AG28" s="217"/>
      <c r="AH28" s="195"/>
      <c r="AI28" s="217"/>
      <c r="AJ28" s="217"/>
      <c r="AK28" s="217"/>
      <c r="AL28" s="217"/>
      <c r="AM28" s="195"/>
      <c r="AN28" s="195"/>
      <c r="AO28" s="195"/>
      <c r="AP28" s="226"/>
      <c r="AQ28" s="58"/>
      <c r="AR28" s="195"/>
      <c r="AS28" s="195"/>
      <c r="AT28" s="195"/>
      <c r="AU28" s="226"/>
      <c r="AV28" s="259"/>
      <c r="AW28" s="202"/>
      <c r="AY28" s="1"/>
    </row>
    <row r="29" spans="1:88" x14ac:dyDescent="0.25">
      <c r="A29" s="202"/>
      <c r="B29" s="205"/>
      <c r="C29" s="305" t="s">
        <v>20</v>
      </c>
      <c r="D29" s="296"/>
      <c r="E29" s="296"/>
      <c r="F29" s="296"/>
      <c r="G29" s="296"/>
      <c r="H29" s="296"/>
      <c r="I29" s="213"/>
      <c r="J29" s="398" t="str">
        <f>IF('Core Sample Testing'!R84="","",'Core Sample Testing'!R84)</f>
        <v/>
      </c>
      <c r="K29" s="399"/>
      <c r="L29" s="399"/>
      <c r="M29" s="400"/>
      <c r="N29" s="217"/>
      <c r="O29" s="398" t="str">
        <f>IF('Core Sample Testing'!Y84="","",'Core Sample Testing'!Y84)</f>
        <v/>
      </c>
      <c r="P29" s="399"/>
      <c r="Q29" s="399"/>
      <c r="R29" s="400"/>
      <c r="S29" s="195"/>
      <c r="T29" s="398" t="str">
        <f>IF('Core Sample Testing'!AF84="","",'Core Sample Testing'!AF84)</f>
        <v/>
      </c>
      <c r="U29" s="399"/>
      <c r="V29" s="399"/>
      <c r="W29" s="400"/>
      <c r="X29" s="195"/>
      <c r="Y29" s="398" t="str">
        <f>IF('Core Sample Testing'!AM84="","",'Core Sample Testing'!AM84)</f>
        <v/>
      </c>
      <c r="Z29" s="399"/>
      <c r="AA29" s="399"/>
      <c r="AB29" s="400"/>
      <c r="AC29" s="195"/>
      <c r="AD29" s="398" t="str">
        <f>IF('Core Sample Testing'!AT84="","",'Core Sample Testing'!AT84)</f>
        <v/>
      </c>
      <c r="AE29" s="399"/>
      <c r="AF29" s="399"/>
      <c r="AG29" s="400"/>
      <c r="AH29" s="195"/>
      <c r="AI29" s="401" t="str">
        <f>IF(COUNT(J29:AD29)=0,"",SUM(J29:AD29)/COUNT(J29:AD29))</f>
        <v/>
      </c>
      <c r="AJ29" s="402"/>
      <c r="AK29" s="403"/>
      <c r="AL29" s="217"/>
      <c r="AM29" s="296"/>
      <c r="AN29" s="296"/>
      <c r="AO29" s="296"/>
      <c r="AP29" s="226"/>
      <c r="AQ29" s="58"/>
      <c r="AR29" s="195"/>
      <c r="AS29" s="195"/>
      <c r="AT29" s="195"/>
      <c r="AU29" s="226"/>
      <c r="AV29" s="259"/>
      <c r="AW29" s="202"/>
      <c r="AY29" s="1"/>
      <c r="BB29" s="7"/>
      <c r="BC29" s="7"/>
      <c r="BD29" s="7"/>
      <c r="BE29" s="7"/>
      <c r="BF29" s="7"/>
    </row>
    <row r="30" spans="1:88" ht="5.0999999999999996" customHeight="1" x14ac:dyDescent="0.25">
      <c r="A30" s="202"/>
      <c r="B30" s="205"/>
      <c r="C30" s="213"/>
      <c r="D30" s="217"/>
      <c r="E30" s="217"/>
      <c r="F30" s="217"/>
      <c r="G30" s="217"/>
      <c r="H30" s="217"/>
      <c r="I30" s="213"/>
      <c r="J30" s="217"/>
      <c r="K30" s="217"/>
      <c r="L30" s="217"/>
      <c r="M30" s="217"/>
      <c r="N30" s="217"/>
      <c r="O30" s="217"/>
      <c r="P30" s="217"/>
      <c r="Q30" s="217"/>
      <c r="R30" s="217"/>
      <c r="S30" s="195"/>
      <c r="T30" s="217"/>
      <c r="U30" s="217"/>
      <c r="V30" s="217"/>
      <c r="W30" s="217"/>
      <c r="X30" s="195"/>
      <c r="Y30" s="217"/>
      <c r="Z30" s="217"/>
      <c r="AA30" s="217"/>
      <c r="AB30" s="217"/>
      <c r="AC30" s="195"/>
      <c r="AD30" s="217"/>
      <c r="AE30" s="217"/>
      <c r="AF30" s="217"/>
      <c r="AG30" s="217"/>
      <c r="AH30" s="195"/>
      <c r="AI30" s="217"/>
      <c r="AJ30" s="217"/>
      <c r="AK30" s="217"/>
      <c r="AL30" s="217"/>
      <c r="AM30" s="195"/>
      <c r="AN30" s="195"/>
      <c r="AO30" s="195"/>
      <c r="AP30" s="226"/>
      <c r="AQ30" s="58"/>
      <c r="AR30" s="195"/>
      <c r="AS30" s="195"/>
      <c r="AT30" s="195"/>
      <c r="AU30" s="226"/>
      <c r="AV30" s="259"/>
      <c r="AW30" s="202"/>
      <c r="AY30" s="1"/>
    </row>
    <row r="31" spans="1:88" ht="12.75" customHeight="1" x14ac:dyDescent="0.25">
      <c r="A31" s="202"/>
      <c r="B31" s="205"/>
      <c r="C31" s="305" t="s">
        <v>21</v>
      </c>
      <c r="D31" s="296"/>
      <c r="E31" s="296"/>
      <c r="F31" s="296"/>
      <c r="G31" s="296"/>
      <c r="H31" s="306"/>
      <c r="I31" s="213"/>
      <c r="J31" s="428"/>
      <c r="K31" s="429"/>
      <c r="L31" s="429"/>
      <c r="M31" s="430"/>
      <c r="N31" s="217"/>
      <c r="O31" s="428"/>
      <c r="P31" s="429"/>
      <c r="Q31" s="429"/>
      <c r="R31" s="430"/>
      <c r="S31" s="195"/>
      <c r="T31" s="428"/>
      <c r="U31" s="429"/>
      <c r="V31" s="429"/>
      <c r="W31" s="430"/>
      <c r="X31" s="195"/>
      <c r="Y31" s="428"/>
      <c r="Z31" s="429"/>
      <c r="AA31" s="429"/>
      <c r="AB31" s="430"/>
      <c r="AC31" s="195"/>
      <c r="AD31" s="428"/>
      <c r="AE31" s="429"/>
      <c r="AF31" s="429"/>
      <c r="AG31" s="430"/>
      <c r="AH31" s="195"/>
      <c r="AI31" s="217"/>
      <c r="AJ31" s="217"/>
      <c r="AK31" s="217"/>
      <c r="AL31" s="217"/>
      <c r="AM31" s="195"/>
      <c r="AN31" s="195"/>
      <c r="AO31" s="195"/>
      <c r="AP31" s="226"/>
      <c r="AQ31" s="58"/>
      <c r="AR31" s="195"/>
      <c r="AS31" s="195"/>
      <c r="AT31" s="195"/>
      <c r="AU31" s="226"/>
      <c r="AV31" s="259"/>
      <c r="AW31" s="202"/>
      <c r="AY31" s="1"/>
    </row>
    <row r="32" spans="1:88" ht="5.0999999999999996" customHeight="1" x14ac:dyDescent="0.25">
      <c r="A32" s="202"/>
      <c r="B32" s="205"/>
      <c r="C32" s="213"/>
      <c r="D32" s="217"/>
      <c r="E32" s="217"/>
      <c r="F32" s="217"/>
      <c r="G32" s="217"/>
      <c r="H32" s="217"/>
      <c r="I32" s="213"/>
      <c r="J32" s="217"/>
      <c r="K32" s="217"/>
      <c r="L32" s="217"/>
      <c r="M32" s="217"/>
      <c r="N32" s="217"/>
      <c r="O32" s="217"/>
      <c r="P32" s="217"/>
      <c r="Q32" s="217"/>
      <c r="R32" s="217"/>
      <c r="S32" s="195"/>
      <c r="T32" s="217"/>
      <c r="U32" s="217"/>
      <c r="V32" s="217"/>
      <c r="W32" s="217"/>
      <c r="X32" s="195"/>
      <c r="Y32" s="217"/>
      <c r="Z32" s="217"/>
      <c r="AA32" s="217"/>
      <c r="AB32" s="217"/>
      <c r="AC32" s="195"/>
      <c r="AD32" s="217"/>
      <c r="AE32" s="217"/>
      <c r="AF32" s="217"/>
      <c r="AG32" s="217"/>
      <c r="AH32" s="195"/>
      <c r="AI32" s="217"/>
      <c r="AJ32" s="217"/>
      <c r="AK32" s="217"/>
      <c r="AL32" s="217"/>
      <c r="AM32" s="195"/>
      <c r="AN32" s="195"/>
      <c r="AO32" s="195"/>
      <c r="AP32" s="226"/>
      <c r="AQ32" s="58"/>
      <c r="AR32" s="195"/>
      <c r="AS32" s="195"/>
      <c r="AT32" s="195"/>
      <c r="AU32" s="226"/>
      <c r="AV32" s="259"/>
      <c r="AW32" s="202"/>
      <c r="AY32" s="1"/>
    </row>
    <row r="33" spans="1:89" ht="12.75" customHeight="1" x14ac:dyDescent="0.25">
      <c r="A33" s="202"/>
      <c r="B33" s="205"/>
      <c r="C33" s="305" t="s">
        <v>22</v>
      </c>
      <c r="D33" s="296"/>
      <c r="E33" s="296"/>
      <c r="F33" s="296"/>
      <c r="G33" s="296"/>
      <c r="H33" s="306"/>
      <c r="I33" s="213"/>
      <c r="J33" s="291" t="str">
        <f>IF(OR(J31="",$AI$29=""),"",J31/$AI$29)</f>
        <v/>
      </c>
      <c r="K33" s="292"/>
      <c r="L33" s="292"/>
      <c r="M33" s="293"/>
      <c r="N33" s="195"/>
      <c r="O33" s="291" t="str">
        <f>IF(OR(O31="",$AI$29=""),"",O31/$AI$29)</f>
        <v/>
      </c>
      <c r="P33" s="292"/>
      <c r="Q33" s="292"/>
      <c r="R33" s="293"/>
      <c r="S33" s="195"/>
      <c r="T33" s="291" t="str">
        <f>IF(OR(T31="",$AI$29=""),"",T31/$AI$29)</f>
        <v/>
      </c>
      <c r="U33" s="292"/>
      <c r="V33" s="292"/>
      <c r="W33" s="293"/>
      <c r="X33" s="195"/>
      <c r="Y33" s="291" t="str">
        <f>IF(OR(Y31="",$AI$29=""),"",Y31/$AI$29)</f>
        <v/>
      </c>
      <c r="Z33" s="292"/>
      <c r="AA33" s="292"/>
      <c r="AB33" s="293"/>
      <c r="AC33" s="195"/>
      <c r="AD33" s="291" t="str">
        <f>IF(OR(AD31="",$AI$29=""),"",AD31/$AI$29)</f>
        <v/>
      </c>
      <c r="AE33" s="292"/>
      <c r="AF33" s="292"/>
      <c r="AG33" s="293"/>
      <c r="AH33" s="195"/>
      <c r="AI33" s="217"/>
      <c r="AJ33" s="217"/>
      <c r="AK33" s="217"/>
      <c r="AL33" s="217"/>
      <c r="AM33" s="195"/>
      <c r="AN33" s="195"/>
      <c r="AO33" s="195"/>
      <c r="AP33" s="226"/>
      <c r="AQ33" s="58"/>
      <c r="AR33" s="195"/>
      <c r="AS33" s="195"/>
      <c r="AT33" s="195"/>
      <c r="AU33" s="226"/>
      <c r="AV33" s="259"/>
      <c r="AW33" s="202"/>
    </row>
    <row r="34" spans="1:89" ht="5.0999999999999996" customHeight="1" x14ac:dyDescent="0.25">
      <c r="A34" s="202"/>
      <c r="B34" s="205"/>
      <c r="C34" s="213"/>
      <c r="D34" s="217"/>
      <c r="E34" s="217"/>
      <c r="F34" s="217"/>
      <c r="G34" s="217"/>
      <c r="H34" s="217"/>
      <c r="I34" s="213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217"/>
      <c r="AJ34" s="217"/>
      <c r="AK34" s="217"/>
      <c r="AL34" s="217"/>
      <c r="AM34" s="195"/>
      <c r="AN34" s="195"/>
      <c r="AO34" s="195"/>
      <c r="AP34" s="226"/>
      <c r="AQ34" s="58"/>
      <c r="AR34" s="195"/>
      <c r="AS34" s="195"/>
      <c r="AT34" s="195"/>
      <c r="AU34" s="226"/>
      <c r="AV34" s="259"/>
      <c r="AW34" s="202"/>
    </row>
    <row r="35" spans="1:89" x14ac:dyDescent="0.25">
      <c r="A35" s="202"/>
      <c r="B35" s="205"/>
      <c r="C35" s="305" t="s">
        <v>23</v>
      </c>
      <c r="D35" s="296"/>
      <c r="E35" s="296"/>
      <c r="F35" s="296"/>
      <c r="G35" s="296"/>
      <c r="H35" s="296"/>
      <c r="I35" s="213"/>
      <c r="J35" s="425" t="str">
        <f>IF('Core Sample Testing'!R57="","",'Core Sample Testing'!R57)</f>
        <v/>
      </c>
      <c r="K35" s="426"/>
      <c r="L35" s="426"/>
      <c r="M35" s="427"/>
      <c r="N35" s="217"/>
      <c r="O35" s="425" t="str">
        <f>IF('Core Sample Testing'!Y57="","",'Core Sample Testing'!Y57)</f>
        <v/>
      </c>
      <c r="P35" s="426"/>
      <c r="Q35" s="426"/>
      <c r="R35" s="427"/>
      <c r="S35" s="195"/>
      <c r="T35" s="425" t="str">
        <f>IF('Core Sample Testing'!AF57="","",'Core Sample Testing'!AF57)</f>
        <v/>
      </c>
      <c r="U35" s="426"/>
      <c r="V35" s="426"/>
      <c r="W35" s="427"/>
      <c r="X35" s="195"/>
      <c r="Y35" s="425" t="str">
        <f>IF('Core Sample Testing'!AM57="","",'Core Sample Testing'!AM57)</f>
        <v/>
      </c>
      <c r="Z35" s="426"/>
      <c r="AA35" s="426"/>
      <c r="AB35" s="427"/>
      <c r="AC35" s="195"/>
      <c r="AD35" s="425" t="str">
        <f>IF('Core Sample Testing'!AT57="","",'Core Sample Testing'!AT57)</f>
        <v/>
      </c>
      <c r="AE35" s="426"/>
      <c r="AF35" s="426"/>
      <c r="AG35" s="427"/>
      <c r="AH35" s="195"/>
      <c r="AI35" s="296"/>
      <c r="AJ35" s="296"/>
      <c r="AK35" s="296"/>
      <c r="AL35" s="217"/>
      <c r="AM35" s="247"/>
      <c r="AN35" s="247"/>
      <c r="AO35" s="247"/>
      <c r="AP35" s="226"/>
      <c r="AQ35" s="58"/>
      <c r="AR35" s="195"/>
      <c r="AS35" s="195"/>
      <c r="AT35" s="195"/>
      <c r="AU35" s="226"/>
      <c r="AV35" s="259"/>
      <c r="AW35" s="202"/>
    </row>
    <row r="36" spans="1:89" ht="5.0999999999999996" customHeight="1" x14ac:dyDescent="0.25">
      <c r="A36" s="202"/>
      <c r="B36" s="205"/>
      <c r="C36" s="213"/>
      <c r="D36" s="217"/>
      <c r="E36" s="217"/>
      <c r="F36" s="217"/>
      <c r="G36" s="217"/>
      <c r="H36" s="217"/>
      <c r="I36" s="213"/>
      <c r="J36" s="217"/>
      <c r="K36" s="217"/>
      <c r="L36" s="217"/>
      <c r="M36" s="217"/>
      <c r="N36" s="217"/>
      <c r="O36" s="217"/>
      <c r="P36" s="217"/>
      <c r="Q36" s="217"/>
      <c r="R36" s="217"/>
      <c r="S36" s="195"/>
      <c r="T36" s="217"/>
      <c r="U36" s="217"/>
      <c r="V36" s="217"/>
      <c r="W36" s="217"/>
      <c r="X36" s="195"/>
      <c r="Y36" s="217"/>
      <c r="Z36" s="217"/>
      <c r="AA36" s="217"/>
      <c r="AB36" s="217"/>
      <c r="AC36" s="195"/>
      <c r="AD36" s="217"/>
      <c r="AE36" s="217"/>
      <c r="AF36" s="217"/>
      <c r="AG36" s="217"/>
      <c r="AH36" s="195"/>
      <c r="AI36" s="217"/>
      <c r="AJ36" s="217"/>
      <c r="AK36" s="217"/>
      <c r="AL36" s="217"/>
      <c r="AM36" s="195"/>
      <c r="AN36" s="195"/>
      <c r="AO36" s="195"/>
      <c r="AP36" s="226"/>
      <c r="AQ36" s="58"/>
      <c r="AR36" s="195"/>
      <c r="AS36" s="195"/>
      <c r="AT36" s="195"/>
      <c r="AU36" s="226"/>
      <c r="AV36" s="259"/>
      <c r="AW36" s="202"/>
    </row>
    <row r="37" spans="1:89" x14ac:dyDescent="0.25">
      <c r="A37" s="202"/>
      <c r="B37" s="205"/>
      <c r="C37" s="305" t="s">
        <v>24</v>
      </c>
      <c r="D37" s="296"/>
      <c r="E37" s="296"/>
      <c r="F37" s="296"/>
      <c r="G37" s="296"/>
      <c r="H37" s="306"/>
      <c r="I37" s="213"/>
      <c r="J37" s="422" t="str">
        <f>IF(OR(J29="",$AI50=""),"",(J29/$AI50)*100)</f>
        <v/>
      </c>
      <c r="K37" s="423"/>
      <c r="L37" s="423"/>
      <c r="M37" s="424"/>
      <c r="N37" s="217"/>
      <c r="O37" s="422" t="str">
        <f>IF(OR(O29="",$AI50=""),"",(O29/$AI50)*100)</f>
        <v/>
      </c>
      <c r="P37" s="423"/>
      <c r="Q37" s="423"/>
      <c r="R37" s="424"/>
      <c r="S37" s="195"/>
      <c r="T37" s="422" t="str">
        <f>IF(OR(T29="",$AI50=""),"",(T29/$AI50)*100)</f>
        <v/>
      </c>
      <c r="U37" s="423"/>
      <c r="V37" s="423"/>
      <c r="W37" s="424"/>
      <c r="X37" s="195"/>
      <c r="Y37" s="422" t="str">
        <f>IF(OR(Y29="",$AI50=""),"",(Y29/$AI50)*100)</f>
        <v/>
      </c>
      <c r="Z37" s="423"/>
      <c r="AA37" s="423"/>
      <c r="AB37" s="424"/>
      <c r="AC37" s="195"/>
      <c r="AD37" s="422" t="str">
        <f>IF(OR(AD29="",$AI50=""),"",(AD29/$AI50)*100)</f>
        <v/>
      </c>
      <c r="AE37" s="423"/>
      <c r="AF37" s="423"/>
      <c r="AG37" s="424"/>
      <c r="AH37" s="195"/>
      <c r="AI37" s="340" t="str">
        <f>IF(OR(AI29="",$AI50=""),"",(AI29/$AI50)*100)</f>
        <v/>
      </c>
      <c r="AJ37" s="341"/>
      <c r="AK37" s="342"/>
      <c r="AL37" s="217"/>
      <c r="AM37" s="382"/>
      <c r="AN37" s="383"/>
      <c r="AO37" s="384"/>
      <c r="AP37" s="226"/>
      <c r="AQ37" s="58"/>
      <c r="AR37" s="195"/>
      <c r="AS37" s="195"/>
      <c r="AT37" s="195"/>
      <c r="AU37" s="226"/>
      <c r="AV37" s="259"/>
      <c r="AW37" s="202"/>
    </row>
    <row r="38" spans="1:89" ht="5.0999999999999996" customHeight="1" thickBot="1" x14ac:dyDescent="0.3">
      <c r="A38" s="202"/>
      <c r="B38" s="208"/>
      <c r="C38" s="214"/>
      <c r="D38" s="211"/>
      <c r="E38" s="211"/>
      <c r="F38" s="211"/>
      <c r="G38" s="211"/>
      <c r="H38" s="224"/>
      <c r="I38" s="214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24"/>
      <c r="AQ38" s="214"/>
      <c r="AR38" s="211"/>
      <c r="AS38" s="211"/>
      <c r="AT38" s="211"/>
      <c r="AU38" s="224"/>
      <c r="AV38" s="262"/>
      <c r="AW38" s="202"/>
    </row>
    <row r="39" spans="1:89" ht="5.0999999999999996" customHeight="1" thickTop="1" x14ac:dyDescent="0.25">
      <c r="A39" s="202"/>
      <c r="B39" s="20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259"/>
      <c r="AW39" s="202"/>
    </row>
    <row r="40" spans="1:89" x14ac:dyDescent="0.25">
      <c r="A40" s="202"/>
      <c r="B40" s="205"/>
      <c r="C40" s="347" t="s">
        <v>25</v>
      </c>
      <c r="D40" s="343"/>
      <c r="E40" s="343"/>
      <c r="F40" s="343"/>
      <c r="G40" s="343"/>
      <c r="H40" s="344"/>
      <c r="I40" s="229"/>
      <c r="J40" s="343">
        <v>1</v>
      </c>
      <c r="K40" s="343"/>
      <c r="L40" s="343"/>
      <c r="M40" s="343"/>
      <c r="N40" s="225"/>
      <c r="O40" s="347">
        <v>2</v>
      </c>
      <c r="P40" s="343"/>
      <c r="Q40" s="343"/>
      <c r="R40" s="343"/>
      <c r="S40" s="225"/>
      <c r="T40" s="347">
        <v>3</v>
      </c>
      <c r="U40" s="343"/>
      <c r="V40" s="343"/>
      <c r="W40" s="343"/>
      <c r="X40" s="225"/>
      <c r="Y40" s="347">
        <v>4</v>
      </c>
      <c r="Z40" s="343"/>
      <c r="AA40" s="343"/>
      <c r="AB40" s="343"/>
      <c r="AC40" s="225"/>
      <c r="AD40" s="347"/>
      <c r="AE40" s="343"/>
      <c r="AF40" s="343"/>
      <c r="AG40" s="343"/>
      <c r="AH40" s="249"/>
      <c r="AI40" s="368" t="s">
        <v>14</v>
      </c>
      <c r="AJ40" s="417"/>
      <c r="AK40" s="417"/>
      <c r="AL40" s="225"/>
      <c r="AM40" s="368" t="s">
        <v>26</v>
      </c>
      <c r="AN40" s="369"/>
      <c r="AO40" s="369"/>
      <c r="AP40" s="225"/>
      <c r="AQ40" s="368" t="s">
        <v>27</v>
      </c>
      <c r="AR40" s="369"/>
      <c r="AS40" s="369"/>
      <c r="AT40" s="369"/>
      <c r="AU40" s="225"/>
      <c r="AV40" s="259"/>
      <c r="AW40" s="202"/>
    </row>
    <row r="41" spans="1:89" x14ac:dyDescent="0.25">
      <c r="A41" s="202"/>
      <c r="B41" s="205"/>
      <c r="C41" s="305"/>
      <c r="D41" s="296"/>
      <c r="E41" s="296"/>
      <c r="F41" s="296"/>
      <c r="G41" s="296"/>
      <c r="H41" s="306"/>
      <c r="I41" s="58"/>
      <c r="J41" s="296"/>
      <c r="K41" s="296"/>
      <c r="L41" s="296"/>
      <c r="M41" s="296"/>
      <c r="N41" s="226"/>
      <c r="O41" s="305"/>
      <c r="P41" s="296"/>
      <c r="Q41" s="296"/>
      <c r="R41" s="296"/>
      <c r="S41" s="226"/>
      <c r="T41" s="305"/>
      <c r="U41" s="296"/>
      <c r="V41" s="296"/>
      <c r="W41" s="296"/>
      <c r="X41" s="226"/>
      <c r="Y41" s="305"/>
      <c r="Z41" s="296"/>
      <c r="AA41" s="296"/>
      <c r="AB41" s="296"/>
      <c r="AC41" s="226"/>
      <c r="AD41" s="305"/>
      <c r="AE41" s="296"/>
      <c r="AF41" s="296"/>
      <c r="AG41" s="296"/>
      <c r="AH41" s="195"/>
      <c r="AI41" s="418"/>
      <c r="AJ41" s="419"/>
      <c r="AK41" s="419"/>
      <c r="AL41" s="226"/>
      <c r="AM41" s="371"/>
      <c r="AN41" s="372"/>
      <c r="AO41" s="372"/>
      <c r="AP41" s="226"/>
      <c r="AQ41" s="371"/>
      <c r="AR41" s="372"/>
      <c r="AS41" s="372"/>
      <c r="AT41" s="372"/>
      <c r="AU41" s="226"/>
      <c r="AV41" s="259"/>
      <c r="AW41" s="202"/>
    </row>
    <row r="42" spans="1:89" x14ac:dyDescent="0.25">
      <c r="A42" s="202"/>
      <c r="B42" s="205"/>
      <c r="C42" s="348"/>
      <c r="D42" s="345"/>
      <c r="E42" s="345"/>
      <c r="F42" s="345"/>
      <c r="G42" s="345"/>
      <c r="H42" s="346"/>
      <c r="I42" s="59"/>
      <c r="J42" s="345"/>
      <c r="K42" s="345"/>
      <c r="L42" s="345"/>
      <c r="M42" s="345"/>
      <c r="N42" s="239"/>
      <c r="O42" s="348"/>
      <c r="P42" s="345"/>
      <c r="Q42" s="345"/>
      <c r="R42" s="345"/>
      <c r="S42" s="239"/>
      <c r="T42" s="348"/>
      <c r="U42" s="345"/>
      <c r="V42" s="345"/>
      <c r="W42" s="345"/>
      <c r="X42" s="239"/>
      <c r="Y42" s="348"/>
      <c r="Z42" s="345"/>
      <c r="AA42" s="345"/>
      <c r="AB42" s="345"/>
      <c r="AC42" s="239"/>
      <c r="AD42" s="348"/>
      <c r="AE42" s="345"/>
      <c r="AF42" s="345"/>
      <c r="AG42" s="345"/>
      <c r="AH42" s="239"/>
      <c r="AI42" s="420"/>
      <c r="AJ42" s="421"/>
      <c r="AK42" s="421"/>
      <c r="AL42" s="239"/>
      <c r="AM42" s="374"/>
      <c r="AN42" s="375"/>
      <c r="AO42" s="375"/>
      <c r="AP42" s="239"/>
      <c r="AQ42" s="374"/>
      <c r="AR42" s="375"/>
      <c r="AS42" s="375"/>
      <c r="AT42" s="375"/>
      <c r="AU42" s="239"/>
      <c r="AV42" s="259"/>
      <c r="AW42" s="202"/>
    </row>
    <row r="43" spans="1:89" ht="5.0999999999999996" customHeight="1" x14ac:dyDescent="0.25">
      <c r="A43" s="202"/>
      <c r="B43" s="205"/>
      <c r="C43" s="215"/>
      <c r="D43" s="195"/>
      <c r="E43" s="195"/>
      <c r="F43" s="195"/>
      <c r="G43" s="195"/>
      <c r="H43" s="22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249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225"/>
      <c r="AV43" s="259"/>
      <c r="AW43" s="202"/>
    </row>
    <row r="44" spans="1:89" ht="12.75" customHeight="1" x14ac:dyDescent="0.25">
      <c r="A44" s="202"/>
      <c r="B44" s="205"/>
      <c r="C44" s="305" t="s">
        <v>30</v>
      </c>
      <c r="D44" s="296"/>
      <c r="E44" s="296"/>
      <c r="F44" s="296"/>
      <c r="G44" s="296"/>
      <c r="H44" s="306"/>
      <c r="I44" s="217"/>
      <c r="J44" s="414" t="str">
        <f>IF('LM Testing 1'!$J11="","",'LM Testing 1'!$J11)</f>
        <v/>
      </c>
      <c r="K44" s="415"/>
      <c r="L44" s="415"/>
      <c r="M44" s="416"/>
      <c r="N44" s="195"/>
      <c r="O44" s="414" t="str">
        <f>IF('LM Testing 2'!$J11="","",'LM Testing 2'!$J11)</f>
        <v/>
      </c>
      <c r="P44" s="415"/>
      <c r="Q44" s="415"/>
      <c r="R44" s="416"/>
      <c r="S44" s="195"/>
      <c r="T44" s="414" t="str">
        <f>IF('LM Testing 3'!$J11="","",'LM Testing 3'!$J11)</f>
        <v/>
      </c>
      <c r="U44" s="415"/>
      <c r="V44" s="415"/>
      <c r="W44" s="416"/>
      <c r="X44" s="195"/>
      <c r="Y44" s="414" t="str">
        <f>IF('LM Testing 4'!$J11="","",'LM Testing 4'!$J11)</f>
        <v/>
      </c>
      <c r="Z44" s="415"/>
      <c r="AA44" s="415"/>
      <c r="AB44" s="416"/>
      <c r="AC44" s="195"/>
      <c r="AD44" s="404"/>
      <c r="AE44" s="404"/>
      <c r="AF44" s="404"/>
      <c r="AG44" s="404"/>
      <c r="AH44" s="195"/>
      <c r="AI44" s="195"/>
      <c r="AJ44" s="195"/>
      <c r="AK44" s="195"/>
      <c r="AL44" s="195"/>
      <c r="AM44" s="405"/>
      <c r="AN44" s="405"/>
      <c r="AO44" s="405"/>
      <c r="AP44" s="195"/>
      <c r="AQ44" s="195"/>
      <c r="AR44" s="195"/>
      <c r="AS44" s="195"/>
      <c r="AT44" s="195"/>
      <c r="AU44" s="226"/>
      <c r="AV44" s="259"/>
      <c r="AW44" s="202"/>
    </row>
    <row r="45" spans="1:89" ht="5.0999999999999996" customHeight="1" x14ac:dyDescent="0.25">
      <c r="A45" s="202"/>
      <c r="B45" s="205"/>
      <c r="C45" s="58"/>
      <c r="D45" s="195"/>
      <c r="E45" s="195"/>
      <c r="F45" s="195"/>
      <c r="G45" s="195"/>
      <c r="H45" s="226"/>
      <c r="I45" s="217"/>
      <c r="J45" s="406"/>
      <c r="K45" s="406"/>
      <c r="L45" s="406"/>
      <c r="M45" s="406"/>
      <c r="N45" s="195"/>
      <c r="O45" s="406"/>
      <c r="P45" s="406"/>
      <c r="Q45" s="406"/>
      <c r="R45" s="406"/>
      <c r="S45" s="195"/>
      <c r="T45" s="406"/>
      <c r="U45" s="406"/>
      <c r="V45" s="406"/>
      <c r="W45" s="406"/>
      <c r="X45" s="195"/>
      <c r="Y45" s="406"/>
      <c r="Z45" s="406"/>
      <c r="AA45" s="406"/>
      <c r="AB45" s="406"/>
      <c r="AC45" s="195"/>
      <c r="AD45" s="410"/>
      <c r="AE45" s="410"/>
      <c r="AF45" s="410"/>
      <c r="AG45" s="410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226"/>
      <c r="AV45" s="259"/>
      <c r="AW45" s="202"/>
      <c r="CI45" s="3"/>
      <c r="CJ45" s="3"/>
      <c r="CK45" s="3"/>
    </row>
    <row r="46" spans="1:89" ht="12.75" hidden="1" customHeight="1" x14ac:dyDescent="0.25">
      <c r="A46" s="202"/>
      <c r="B46" s="205"/>
      <c r="C46" s="305" t="s">
        <v>31</v>
      </c>
      <c r="D46" s="296"/>
      <c r="E46" s="296"/>
      <c r="F46" s="296"/>
      <c r="G46" s="296"/>
      <c r="H46" s="306"/>
      <c r="I46" s="217"/>
      <c r="J46" s="407"/>
      <c r="K46" s="408"/>
      <c r="L46" s="408"/>
      <c r="M46" s="409"/>
      <c r="N46" s="195"/>
      <c r="O46" s="407"/>
      <c r="P46" s="408"/>
      <c r="Q46" s="408"/>
      <c r="R46" s="409"/>
      <c r="S46" s="195"/>
      <c r="T46" s="407"/>
      <c r="U46" s="408"/>
      <c r="V46" s="408"/>
      <c r="W46" s="409"/>
      <c r="X46" s="195"/>
      <c r="Y46" s="407"/>
      <c r="Z46" s="408"/>
      <c r="AA46" s="408"/>
      <c r="AB46" s="409"/>
      <c r="AC46" s="195"/>
      <c r="AD46" s="407"/>
      <c r="AE46" s="408"/>
      <c r="AF46" s="408"/>
      <c r="AG46" s="409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226"/>
      <c r="AV46" s="259"/>
      <c r="AW46" s="202"/>
      <c r="CI46" s="8">
        <f>IF(Y35&lt;&gt;"",IF(Y35&lt;BH14,1,0),0)</f>
        <v>0</v>
      </c>
      <c r="CJ46" s="8">
        <f>IF(AD35&lt;&gt;"",IF(AD35&lt;BI14,1,0),0)</f>
        <v>0</v>
      </c>
      <c r="CK46" s="9">
        <f>SUM(CF46:CJ46)</f>
        <v>0</v>
      </c>
    </row>
    <row r="47" spans="1:89" ht="5.0999999999999996" hidden="1" customHeight="1" x14ac:dyDescent="0.25">
      <c r="A47" s="202"/>
      <c r="B47" s="205"/>
      <c r="C47" s="213"/>
      <c r="D47" s="217"/>
      <c r="E47" s="217"/>
      <c r="F47" s="217"/>
      <c r="G47" s="217"/>
      <c r="H47" s="227"/>
      <c r="I47" s="217"/>
      <c r="J47" s="217"/>
      <c r="K47" s="217"/>
      <c r="L47" s="217"/>
      <c r="M47" s="217"/>
      <c r="N47" s="195"/>
      <c r="O47" s="217"/>
      <c r="P47" s="217"/>
      <c r="Q47" s="217"/>
      <c r="R47" s="217"/>
      <c r="S47" s="195"/>
      <c r="T47" s="217"/>
      <c r="U47" s="217"/>
      <c r="V47" s="217"/>
      <c r="W47" s="217"/>
      <c r="X47" s="195"/>
      <c r="Y47" s="217"/>
      <c r="Z47" s="217"/>
      <c r="AA47" s="217"/>
      <c r="AB47" s="217"/>
      <c r="AC47" s="195"/>
      <c r="AD47" s="217"/>
      <c r="AE47" s="217"/>
      <c r="AF47" s="217"/>
      <c r="AG47" s="217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226"/>
      <c r="AV47" s="259"/>
      <c r="AW47" s="202"/>
    </row>
    <row r="48" spans="1:89" ht="12.75" customHeight="1" x14ac:dyDescent="0.25">
      <c r="A48" s="202"/>
      <c r="B48" s="205"/>
      <c r="C48" s="305" t="s">
        <v>19</v>
      </c>
      <c r="D48" s="296"/>
      <c r="E48" s="296"/>
      <c r="F48" s="296"/>
      <c r="G48" s="296"/>
      <c r="H48" s="306"/>
      <c r="I48" s="217"/>
      <c r="J48" s="411" t="str">
        <f>IF('LM Testing 1'!$AM14="","",'LM Testing 1'!$AM14)</f>
        <v/>
      </c>
      <c r="K48" s="412"/>
      <c r="L48" s="412"/>
      <c r="M48" s="413"/>
      <c r="N48" s="195"/>
      <c r="O48" s="411" t="str">
        <f>IF('LM Testing 2'!$AM14="","",'LM Testing 2'!$AM14)</f>
        <v/>
      </c>
      <c r="P48" s="412"/>
      <c r="Q48" s="412"/>
      <c r="R48" s="413"/>
      <c r="S48" s="195"/>
      <c r="T48" s="411" t="str">
        <f>IF('LM Testing 3'!$AM14="","",'LM Testing 3'!$AM14)</f>
        <v/>
      </c>
      <c r="U48" s="412"/>
      <c r="V48" s="412"/>
      <c r="W48" s="413"/>
      <c r="X48" s="195"/>
      <c r="Y48" s="411" t="str">
        <f>IF('LM Testing 4'!$AM14="","",'LM Testing 4'!$AM14)</f>
        <v/>
      </c>
      <c r="Z48" s="412"/>
      <c r="AA48" s="412"/>
      <c r="AB48" s="413"/>
      <c r="AC48" s="195"/>
      <c r="AD48" s="404"/>
      <c r="AE48" s="404"/>
      <c r="AF48" s="404"/>
      <c r="AG48" s="404"/>
      <c r="AH48" s="195"/>
      <c r="AI48" s="195"/>
      <c r="AJ48" s="195"/>
      <c r="AK48" s="195"/>
      <c r="AL48" s="195"/>
      <c r="AM48" s="405"/>
      <c r="AN48" s="405"/>
      <c r="AO48" s="405"/>
      <c r="AP48" s="195"/>
      <c r="AQ48" s="195"/>
      <c r="AR48" s="195"/>
      <c r="AS48" s="195"/>
      <c r="AT48" s="195"/>
      <c r="AU48" s="226"/>
      <c r="AV48" s="259"/>
      <c r="AW48" s="202"/>
      <c r="BB48" s="3"/>
      <c r="BC48" s="3"/>
      <c r="BD48" s="3"/>
      <c r="BE48" s="3"/>
    </row>
    <row r="49" spans="1:60" ht="5.0999999999999996" customHeight="1" x14ac:dyDescent="0.25">
      <c r="A49" s="202"/>
      <c r="B49" s="205"/>
      <c r="C49" s="213"/>
      <c r="D49" s="217"/>
      <c r="E49" s="217"/>
      <c r="F49" s="217"/>
      <c r="G49" s="217"/>
      <c r="H49" s="227"/>
      <c r="I49" s="217"/>
      <c r="J49" s="217"/>
      <c r="K49" s="217"/>
      <c r="L49" s="217"/>
      <c r="M49" s="217"/>
      <c r="N49" s="195"/>
      <c r="O49" s="217"/>
      <c r="P49" s="217"/>
      <c r="Q49" s="217"/>
      <c r="R49" s="217"/>
      <c r="S49" s="195"/>
      <c r="T49" s="217"/>
      <c r="U49" s="217"/>
      <c r="V49" s="217"/>
      <c r="W49" s="217"/>
      <c r="X49" s="195"/>
      <c r="Y49" s="217"/>
      <c r="Z49" s="217"/>
      <c r="AA49" s="217"/>
      <c r="AB49" s="217"/>
      <c r="AC49" s="195"/>
      <c r="AD49" s="217"/>
      <c r="AE49" s="217"/>
      <c r="AF49" s="217"/>
      <c r="AG49" s="217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226"/>
      <c r="AV49" s="259"/>
      <c r="AW49" s="202"/>
    </row>
    <row r="50" spans="1:60" ht="12.75" customHeight="1" x14ac:dyDescent="0.25">
      <c r="A50" s="202"/>
      <c r="B50" s="205"/>
      <c r="C50" s="305" t="s">
        <v>33</v>
      </c>
      <c r="D50" s="296"/>
      <c r="E50" s="296"/>
      <c r="F50" s="296"/>
      <c r="G50" s="296"/>
      <c r="H50" s="306"/>
      <c r="I50" s="217"/>
      <c r="J50" s="398" t="str">
        <f>IF('LM Testing 1'!$T46="","",'LM Testing 1'!$T46)</f>
        <v/>
      </c>
      <c r="K50" s="399"/>
      <c r="L50" s="399"/>
      <c r="M50" s="400"/>
      <c r="N50" s="195"/>
      <c r="O50" s="398" t="str">
        <f>IF('LM Testing 2'!$T46="","",'LM Testing 2'!$T46)</f>
        <v/>
      </c>
      <c r="P50" s="399"/>
      <c r="Q50" s="399"/>
      <c r="R50" s="400"/>
      <c r="S50" s="195"/>
      <c r="T50" s="398" t="str">
        <f>IF('LM Testing 3'!$T46="","",'LM Testing 3'!$T46)</f>
        <v/>
      </c>
      <c r="U50" s="399"/>
      <c r="V50" s="399"/>
      <c r="W50" s="400"/>
      <c r="X50" s="195"/>
      <c r="Y50" s="398" t="str">
        <f>IF('LM Testing 4'!$T46="","",'LM Testing 4'!$T46)</f>
        <v/>
      </c>
      <c r="Z50" s="399"/>
      <c r="AA50" s="399"/>
      <c r="AB50" s="400"/>
      <c r="AC50" s="195"/>
      <c r="AD50" s="404"/>
      <c r="AE50" s="404"/>
      <c r="AF50" s="404"/>
      <c r="AG50" s="404"/>
      <c r="AH50" s="195"/>
      <c r="AI50" s="401" t="str">
        <f>IF(COUNT(J50,O50,T50,Y50)=0,"",SUM(J50,O50,T50,Y50)/COUNT(J50,O50,T50,Y50))</f>
        <v/>
      </c>
      <c r="AJ50" s="402"/>
      <c r="AK50" s="403"/>
      <c r="AL50" s="195"/>
      <c r="AM50" s="395"/>
      <c r="AN50" s="396"/>
      <c r="AO50" s="397"/>
      <c r="AP50" s="195"/>
      <c r="AQ50" s="195"/>
      <c r="AR50" s="195"/>
      <c r="AS50" s="195"/>
      <c r="AT50" s="195"/>
      <c r="AU50" s="226"/>
      <c r="AV50" s="259"/>
      <c r="AW50" s="202"/>
      <c r="BB50" s="7"/>
      <c r="BC50" s="7"/>
      <c r="BD50" s="7"/>
      <c r="BE50" s="7"/>
      <c r="BF50" s="7"/>
      <c r="BG50" s="7"/>
      <c r="BH50" s="7"/>
    </row>
    <row r="51" spans="1:60" ht="5.0999999999999996" customHeight="1" x14ac:dyDescent="0.25">
      <c r="A51" s="202"/>
      <c r="B51" s="205"/>
      <c r="C51" s="213"/>
      <c r="D51" s="217"/>
      <c r="E51" s="217"/>
      <c r="F51" s="217"/>
      <c r="G51" s="217"/>
      <c r="H51" s="227"/>
      <c r="I51" s="217"/>
      <c r="J51" s="217"/>
      <c r="K51" s="217"/>
      <c r="L51" s="217"/>
      <c r="M51" s="217"/>
      <c r="N51" s="195"/>
      <c r="O51" s="217"/>
      <c r="P51" s="217"/>
      <c r="Q51" s="217"/>
      <c r="R51" s="217"/>
      <c r="S51" s="195"/>
      <c r="T51" s="217"/>
      <c r="U51" s="217"/>
      <c r="V51" s="217"/>
      <c r="W51" s="217"/>
      <c r="X51" s="195"/>
      <c r="Y51" s="217"/>
      <c r="Z51" s="217"/>
      <c r="AA51" s="217"/>
      <c r="AB51" s="217"/>
      <c r="AC51" s="195"/>
      <c r="AD51" s="404"/>
      <c r="AE51" s="404"/>
      <c r="AF51" s="404"/>
      <c r="AG51" s="404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226"/>
      <c r="AV51" s="259"/>
      <c r="AW51" s="202"/>
      <c r="BB51" s="7"/>
      <c r="BC51" s="7"/>
      <c r="BD51" s="7"/>
      <c r="BE51" s="7"/>
      <c r="BF51" s="7"/>
      <c r="BG51" s="7"/>
      <c r="BH51" s="7"/>
    </row>
    <row r="52" spans="1:60" ht="12.75" customHeight="1" x14ac:dyDescent="0.25">
      <c r="A52" s="202"/>
      <c r="B52" s="205"/>
      <c r="C52" s="305" t="s">
        <v>20</v>
      </c>
      <c r="D52" s="296"/>
      <c r="E52" s="296"/>
      <c r="F52" s="296"/>
      <c r="G52" s="296"/>
      <c r="H52" s="306"/>
      <c r="I52" s="217"/>
      <c r="J52" s="398" t="str">
        <f>IF('LM Testing 1'!$BE37="","",'LM Testing 1'!$BE37)</f>
        <v/>
      </c>
      <c r="K52" s="399"/>
      <c r="L52" s="399"/>
      <c r="M52" s="400"/>
      <c r="N52" s="195"/>
      <c r="O52" s="398" t="str">
        <f>IF('LM Testing 2'!$BE37="","",'LM Testing 2'!$BE37)</f>
        <v/>
      </c>
      <c r="P52" s="399"/>
      <c r="Q52" s="399"/>
      <c r="R52" s="400"/>
      <c r="S52" s="195"/>
      <c r="T52" s="398" t="str">
        <f>IF('LM Testing 3'!$BE37="","",'LM Testing 3'!$BE37)</f>
        <v/>
      </c>
      <c r="U52" s="399"/>
      <c r="V52" s="399"/>
      <c r="W52" s="400"/>
      <c r="X52" s="195"/>
      <c r="Y52" s="398" t="str">
        <f>IF('LM Testing 4'!$BE37="","",'LM Testing 4'!$BE37)</f>
        <v/>
      </c>
      <c r="Z52" s="399"/>
      <c r="AA52" s="399"/>
      <c r="AB52" s="400"/>
      <c r="AC52" s="195"/>
      <c r="AD52" s="404"/>
      <c r="AE52" s="404"/>
      <c r="AF52" s="404"/>
      <c r="AG52" s="404"/>
      <c r="AH52" s="195"/>
      <c r="AI52" s="401" t="str">
        <f>IF(COUNT(J52,O52,T52,Y52)=0,"",SUM(J52,O52,T52,Y52)/COUNT(J52,O52,T52,Y52))</f>
        <v/>
      </c>
      <c r="AJ52" s="402"/>
      <c r="AK52" s="403"/>
      <c r="AL52" s="195"/>
      <c r="AM52" s="395"/>
      <c r="AN52" s="396"/>
      <c r="AO52" s="397"/>
      <c r="AP52" s="195"/>
      <c r="AQ52" s="195"/>
      <c r="AR52" s="195"/>
      <c r="AS52" s="195"/>
      <c r="AT52" s="195"/>
      <c r="AU52" s="226"/>
      <c r="AV52" s="259"/>
      <c r="AW52" s="202"/>
      <c r="BB52" s="7"/>
      <c r="BC52" s="7"/>
      <c r="BD52" s="7"/>
      <c r="BE52" s="7"/>
      <c r="BF52" s="7"/>
      <c r="BG52" s="7"/>
      <c r="BH52" s="7"/>
    </row>
    <row r="53" spans="1:60" ht="5.0999999999999996" customHeight="1" x14ac:dyDescent="0.25">
      <c r="A53" s="202"/>
      <c r="B53" s="205"/>
      <c r="C53" s="213"/>
      <c r="D53" s="217"/>
      <c r="E53" s="217"/>
      <c r="F53" s="217"/>
      <c r="G53" s="217"/>
      <c r="H53" s="227"/>
      <c r="I53" s="217"/>
      <c r="J53" s="217"/>
      <c r="K53" s="217"/>
      <c r="L53" s="217"/>
      <c r="M53" s="217"/>
      <c r="N53" s="195"/>
      <c r="O53" s="217"/>
      <c r="P53" s="217"/>
      <c r="Q53" s="217"/>
      <c r="R53" s="217"/>
      <c r="S53" s="195"/>
      <c r="T53" s="217"/>
      <c r="U53" s="217"/>
      <c r="V53" s="217"/>
      <c r="W53" s="217"/>
      <c r="X53" s="195"/>
      <c r="Y53" s="217"/>
      <c r="Z53" s="217"/>
      <c r="AA53" s="217"/>
      <c r="AB53" s="217"/>
      <c r="AC53" s="195"/>
      <c r="AD53" s="217"/>
      <c r="AE53" s="217"/>
      <c r="AF53" s="217"/>
      <c r="AG53" s="217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226"/>
      <c r="AV53" s="259"/>
      <c r="AW53" s="202"/>
      <c r="BB53" s="7"/>
      <c r="BC53" s="7"/>
      <c r="BD53" s="7"/>
      <c r="BE53" s="7"/>
      <c r="BF53" s="7"/>
      <c r="BG53" s="7"/>
      <c r="BH53" s="7"/>
    </row>
    <row r="54" spans="1:60" ht="12.75" customHeight="1" x14ac:dyDescent="0.25">
      <c r="A54" s="202"/>
      <c r="B54" s="205"/>
      <c r="C54" s="305" t="s">
        <v>34</v>
      </c>
      <c r="D54" s="296"/>
      <c r="E54" s="296"/>
      <c r="F54" s="296"/>
      <c r="G54" s="296"/>
      <c r="H54" s="306"/>
      <c r="I54" s="217"/>
      <c r="J54" s="365" t="str">
        <f>IF(OR(J50="",J52=""),"",(100*(J50-J52)/J50))</f>
        <v/>
      </c>
      <c r="K54" s="366"/>
      <c r="L54" s="366"/>
      <c r="M54" s="367"/>
      <c r="N54" s="195"/>
      <c r="O54" s="365" t="str">
        <f>IF(OR(O50="",O52=""),"",(100*(O50-O52)/O50))</f>
        <v/>
      </c>
      <c r="P54" s="366"/>
      <c r="Q54" s="366"/>
      <c r="R54" s="367"/>
      <c r="S54" s="195"/>
      <c r="T54" s="365" t="str">
        <f>IF(OR(T50="",T52=""),"",(100*(T50-T52)/T50))</f>
        <v/>
      </c>
      <c r="U54" s="366"/>
      <c r="V54" s="366"/>
      <c r="W54" s="367"/>
      <c r="X54" s="195"/>
      <c r="Y54" s="365" t="str">
        <f>IF(OR(Y50="",Y52=""),"",(100*(Y50-Y52)/Y50))</f>
        <v/>
      </c>
      <c r="Z54" s="366"/>
      <c r="AA54" s="366"/>
      <c r="AB54" s="367"/>
      <c r="AC54" s="195"/>
      <c r="AD54" s="339"/>
      <c r="AE54" s="339"/>
      <c r="AF54" s="339"/>
      <c r="AG54" s="339"/>
      <c r="AH54" s="195"/>
      <c r="AI54" s="365" t="str">
        <f>IF(COUNT(J54,O54,T54,Y54)=0,"",SUM(J54,O54,T54,Y54)/COUNT(J54,O54,T54,Y54))</f>
        <v/>
      </c>
      <c r="AJ54" s="366"/>
      <c r="AK54" s="367"/>
      <c r="AL54" s="195"/>
      <c r="AM54" s="392">
        <v>4</v>
      </c>
      <c r="AN54" s="393"/>
      <c r="AO54" s="394"/>
      <c r="AP54" s="195"/>
      <c r="AQ54" s="365" t="str">
        <f>IF(BD54="","",BD54)</f>
        <v/>
      </c>
      <c r="AR54" s="366"/>
      <c r="AS54" s="366"/>
      <c r="AT54" s="367"/>
      <c r="AU54" s="226"/>
      <c r="AV54" s="259"/>
      <c r="AW54" s="202"/>
      <c r="AY54" s="20" t="str">
        <f>IF(J54="","",ABS(J54-$AM$54))</f>
        <v/>
      </c>
      <c r="AZ54" s="20" t="str">
        <f>IF(O54="","",ABS(O54-$AM$54))</f>
        <v/>
      </c>
      <c r="BA54" s="20" t="str">
        <f>IF(T54="","",ABS(T54-$AM$54))</f>
        <v/>
      </c>
      <c r="BB54" s="21" t="str">
        <f>IF(Y54="","",ABS(Y54-$AM$54))</f>
        <v/>
      </c>
      <c r="BC54" s="23"/>
      <c r="BD54" s="22" t="str">
        <f>IF(COUNT(AY54,AZ54,BA54,BB54)=0,"",SUM(AY54,AZ54,BA54,BB54)/COUNT(AY54,AZ54,BA54,BB54))</f>
        <v/>
      </c>
      <c r="BE54" s="7"/>
      <c r="BF54" s="7"/>
      <c r="BG54" s="7"/>
      <c r="BH54" s="7"/>
    </row>
    <row r="55" spans="1:60" ht="5.0999999999999996" customHeight="1" x14ac:dyDescent="0.25">
      <c r="A55" s="202"/>
      <c r="B55" s="205"/>
      <c r="C55" s="213"/>
      <c r="D55" s="217"/>
      <c r="E55" s="217"/>
      <c r="F55" s="217"/>
      <c r="G55" s="217"/>
      <c r="H55" s="227"/>
      <c r="I55" s="217"/>
      <c r="J55" s="217"/>
      <c r="K55" s="217"/>
      <c r="L55" s="217"/>
      <c r="M55" s="217"/>
      <c r="N55" s="195"/>
      <c r="O55" s="217"/>
      <c r="P55" s="217"/>
      <c r="Q55" s="217"/>
      <c r="R55" s="217"/>
      <c r="S55" s="195"/>
      <c r="T55" s="217"/>
      <c r="U55" s="217"/>
      <c r="V55" s="217"/>
      <c r="W55" s="217"/>
      <c r="X55" s="195"/>
      <c r="Y55" s="217"/>
      <c r="Z55" s="217"/>
      <c r="AA55" s="217"/>
      <c r="AB55" s="217"/>
      <c r="AC55" s="195"/>
      <c r="AD55" s="217"/>
      <c r="AE55" s="217"/>
      <c r="AF55" s="217"/>
      <c r="AG55" s="217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5"/>
      <c r="AT55" s="195"/>
      <c r="AU55" s="226"/>
      <c r="AV55" s="259"/>
      <c r="AW55" s="202"/>
      <c r="BB55" s="7"/>
      <c r="BC55" s="7"/>
      <c r="BD55" s="7"/>
      <c r="BE55" s="7"/>
      <c r="BF55" s="7"/>
      <c r="BG55" s="7"/>
      <c r="BH55" s="7"/>
    </row>
    <row r="56" spans="1:60" ht="12.75" customHeight="1" x14ac:dyDescent="0.25">
      <c r="A56" s="202"/>
      <c r="B56" s="205"/>
      <c r="C56" s="305" t="s">
        <v>35</v>
      </c>
      <c r="D56" s="296"/>
      <c r="E56" s="296"/>
      <c r="F56" s="296"/>
      <c r="G56" s="296"/>
      <c r="H56" s="306"/>
      <c r="I56" s="217"/>
      <c r="J56" s="385" t="str">
        <f>IF('LM Testing 1'!$BK132="","",'LM Testing 1'!$BK132)</f>
        <v/>
      </c>
      <c r="K56" s="386"/>
      <c r="L56" s="386"/>
      <c r="M56" s="387"/>
      <c r="N56" s="195"/>
      <c r="O56" s="385" t="str">
        <f>IF('LM Testing 2'!$BK132="","",'LM Testing 2'!$BK132)</f>
        <v/>
      </c>
      <c r="P56" s="386"/>
      <c r="Q56" s="386"/>
      <c r="R56" s="387"/>
      <c r="S56" s="195"/>
      <c r="T56" s="385" t="str">
        <f>IF('LM Testing 3'!$BK132="","",'LM Testing 3'!$BK132)</f>
        <v/>
      </c>
      <c r="U56" s="386"/>
      <c r="V56" s="386"/>
      <c r="W56" s="387"/>
      <c r="X56" s="195"/>
      <c r="Y56" s="385" t="str">
        <f>IF('LM Testing 4'!$BK132="","",'LM Testing 4'!$BK132)</f>
        <v/>
      </c>
      <c r="Z56" s="386"/>
      <c r="AA56" s="386"/>
      <c r="AB56" s="387"/>
      <c r="AC56" s="195"/>
      <c r="AD56" s="388"/>
      <c r="AE56" s="388"/>
      <c r="AF56" s="388"/>
      <c r="AG56" s="388"/>
      <c r="AH56" s="195"/>
      <c r="AI56" s="365" t="str">
        <f>IF(COUNT(J56,O56,T56,Y56)=0,"",SUM(J56,O56,T56,Y56)/COUNT(J56,O56,T56,Y56))</f>
        <v/>
      </c>
      <c r="AJ56" s="366"/>
      <c r="AK56" s="367"/>
      <c r="AL56" s="195"/>
      <c r="AM56" s="322"/>
      <c r="AN56" s="323"/>
      <c r="AO56" s="324"/>
      <c r="AP56" s="195"/>
      <c r="AQ56" s="195"/>
      <c r="AR56" s="195"/>
      <c r="AS56" s="195"/>
      <c r="AT56" s="195"/>
      <c r="AU56" s="226"/>
      <c r="AV56" s="259"/>
      <c r="AW56" s="202"/>
      <c r="BB56" s="7"/>
      <c r="BC56" s="7"/>
      <c r="BD56" s="7"/>
      <c r="BE56" s="7"/>
      <c r="BF56" s="7"/>
      <c r="BG56" s="7"/>
      <c r="BH56" s="7"/>
    </row>
    <row r="57" spans="1:60" ht="5.0999999999999996" customHeight="1" x14ac:dyDescent="0.25">
      <c r="A57" s="202"/>
      <c r="B57" s="205"/>
      <c r="C57" s="213"/>
      <c r="D57" s="217"/>
      <c r="E57" s="217"/>
      <c r="F57" s="217"/>
      <c r="G57" s="217"/>
      <c r="H57" s="227"/>
      <c r="I57" s="217"/>
      <c r="J57" s="217"/>
      <c r="K57" s="217"/>
      <c r="L57" s="217"/>
      <c r="M57" s="217"/>
      <c r="N57" s="195"/>
      <c r="O57" s="217"/>
      <c r="P57" s="217"/>
      <c r="Q57" s="217"/>
      <c r="R57" s="217"/>
      <c r="S57" s="195"/>
      <c r="T57" s="217"/>
      <c r="U57" s="217"/>
      <c r="V57" s="217"/>
      <c r="W57" s="217"/>
      <c r="X57" s="195"/>
      <c r="Y57" s="217"/>
      <c r="Z57" s="217"/>
      <c r="AA57" s="217"/>
      <c r="AB57" s="217"/>
      <c r="AC57" s="195"/>
      <c r="AD57" s="217"/>
      <c r="AE57" s="217"/>
      <c r="AF57" s="217"/>
      <c r="AG57" s="217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226"/>
      <c r="AV57" s="259"/>
      <c r="AW57" s="202"/>
      <c r="BB57" s="7"/>
      <c r="BC57" s="7"/>
      <c r="BD57" s="7"/>
      <c r="BE57" s="7"/>
      <c r="BF57" s="7"/>
      <c r="BG57" s="7"/>
      <c r="BH57" s="7"/>
    </row>
    <row r="58" spans="1:60" ht="12.75" customHeight="1" x14ac:dyDescent="0.25">
      <c r="A58" s="202"/>
      <c r="B58" s="205"/>
      <c r="C58" s="305" t="s">
        <v>36</v>
      </c>
      <c r="D58" s="296"/>
      <c r="E58" s="296"/>
      <c r="F58" s="296"/>
      <c r="G58" s="296"/>
      <c r="H58" s="306"/>
      <c r="I58" s="217"/>
      <c r="J58" s="389" t="str">
        <f>IF('LM Testing 1'!$BK135="","",'LM Testing 1'!$BK135)</f>
        <v/>
      </c>
      <c r="K58" s="390"/>
      <c r="L58" s="390"/>
      <c r="M58" s="391"/>
      <c r="N58" s="195"/>
      <c r="O58" s="389" t="str">
        <f>IF('LM Testing 2'!$BK135="","",'LM Testing 2'!$BK135)</f>
        <v/>
      </c>
      <c r="P58" s="390"/>
      <c r="Q58" s="390"/>
      <c r="R58" s="391"/>
      <c r="S58" s="195"/>
      <c r="T58" s="389" t="str">
        <f>IF('LM Testing 3'!$BK135="","",'LM Testing 3'!$BK135)</f>
        <v/>
      </c>
      <c r="U58" s="390"/>
      <c r="V58" s="390"/>
      <c r="W58" s="391"/>
      <c r="X58" s="195"/>
      <c r="Y58" s="389" t="str">
        <f>IF('LM Testing 4'!$BK135="","",'LM Testing 4'!$BK135)</f>
        <v/>
      </c>
      <c r="Z58" s="390"/>
      <c r="AA58" s="390"/>
      <c r="AB58" s="391"/>
      <c r="AC58" s="195"/>
      <c r="AD58" s="294"/>
      <c r="AE58" s="294"/>
      <c r="AF58" s="294"/>
      <c r="AG58" s="294"/>
      <c r="AH58" s="195"/>
      <c r="AI58" s="340" t="str">
        <f>IF(COUNT(J58,O58,T58,Y58)=0,"",SUM(J58,O58,T58,Y58)/COUNT(J58,O58,T58,Y58))</f>
        <v/>
      </c>
      <c r="AJ58" s="341"/>
      <c r="AK58" s="342"/>
      <c r="AL58" s="195"/>
      <c r="AM58" s="382"/>
      <c r="AN58" s="383"/>
      <c r="AO58" s="384"/>
      <c r="AP58" s="195"/>
      <c r="AQ58" s="195"/>
      <c r="AR58" s="195"/>
      <c r="AS58" s="195"/>
      <c r="AT58" s="195"/>
      <c r="AU58" s="226"/>
      <c r="AV58" s="259"/>
      <c r="AW58" s="202"/>
      <c r="BB58" s="7"/>
      <c r="BC58" s="7"/>
      <c r="BD58" s="7"/>
      <c r="BE58" s="7"/>
      <c r="BF58" s="7"/>
      <c r="BG58" s="7"/>
      <c r="BH58" s="7"/>
    </row>
    <row r="59" spans="1:60" ht="5.0999999999999996" customHeight="1" x14ac:dyDescent="0.25">
      <c r="A59" s="202"/>
      <c r="B59" s="205"/>
      <c r="C59" s="213"/>
      <c r="D59" s="217"/>
      <c r="E59" s="217"/>
      <c r="F59" s="217"/>
      <c r="G59" s="217"/>
      <c r="H59" s="227"/>
      <c r="I59" s="217"/>
      <c r="J59" s="217"/>
      <c r="K59" s="217"/>
      <c r="L59" s="217"/>
      <c r="M59" s="217"/>
      <c r="N59" s="195"/>
      <c r="O59" s="217"/>
      <c r="P59" s="217"/>
      <c r="Q59" s="217"/>
      <c r="R59" s="217"/>
      <c r="S59" s="195"/>
      <c r="T59" s="217"/>
      <c r="U59" s="217"/>
      <c r="V59" s="217"/>
      <c r="W59" s="217"/>
      <c r="X59" s="195"/>
      <c r="Y59" s="217"/>
      <c r="Z59" s="217"/>
      <c r="AA59" s="217"/>
      <c r="AB59" s="217"/>
      <c r="AC59" s="195"/>
      <c r="AD59" s="217"/>
      <c r="AE59" s="217"/>
      <c r="AF59" s="217"/>
      <c r="AG59" s="217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226"/>
      <c r="AV59" s="259"/>
      <c r="AW59" s="202"/>
      <c r="BB59" s="7"/>
      <c r="BC59" s="7"/>
      <c r="BD59" s="7"/>
      <c r="BE59" s="7"/>
      <c r="BF59" s="7"/>
      <c r="BG59" s="7"/>
      <c r="BH59" s="7"/>
    </row>
    <row r="60" spans="1:60" ht="12.75" customHeight="1" x14ac:dyDescent="0.25">
      <c r="A60" s="202"/>
      <c r="B60" s="205"/>
      <c r="C60" s="305" t="s">
        <v>37</v>
      </c>
      <c r="D60" s="296"/>
      <c r="E60" s="296"/>
      <c r="F60" s="296"/>
      <c r="G60" s="296"/>
      <c r="H60" s="306"/>
      <c r="I60" s="217"/>
      <c r="J60" s="385" t="str">
        <f>IF('LM Testing 1'!$Z78="","",'LM Testing 1'!$Z78)</f>
        <v/>
      </c>
      <c r="K60" s="386"/>
      <c r="L60" s="386"/>
      <c r="M60" s="387"/>
      <c r="N60" s="195"/>
      <c r="O60" s="385" t="str">
        <f>IF('LM Testing 2'!$Z78="","",'LM Testing 2'!$Z78)</f>
        <v/>
      </c>
      <c r="P60" s="386"/>
      <c r="Q60" s="386"/>
      <c r="R60" s="387"/>
      <c r="S60" s="195"/>
      <c r="T60" s="385" t="str">
        <f>IF('LM Testing 3'!$Z78="","",'LM Testing 3'!$Z78)</f>
        <v/>
      </c>
      <c r="U60" s="386"/>
      <c r="V60" s="386"/>
      <c r="W60" s="387"/>
      <c r="X60" s="195"/>
      <c r="Y60" s="385" t="str">
        <f>IF('LM Testing 4'!$Z78="","",'LM Testing 4'!$Z78)</f>
        <v/>
      </c>
      <c r="Z60" s="386"/>
      <c r="AA60" s="386"/>
      <c r="AB60" s="387"/>
      <c r="AC60" s="195"/>
      <c r="AD60" s="388"/>
      <c r="AE60" s="388"/>
      <c r="AF60" s="388"/>
      <c r="AG60" s="388"/>
      <c r="AH60" s="195"/>
      <c r="AI60" s="365" t="str">
        <f>IF(COUNT(J60,O60,T60,Y60)=0,"",SUM(J60,O60,T60,Y60)/COUNT(J60,O60,T60,Y60))</f>
        <v/>
      </c>
      <c r="AJ60" s="366"/>
      <c r="AK60" s="367"/>
      <c r="AL60" s="195"/>
      <c r="AM60" s="322"/>
      <c r="AN60" s="323"/>
      <c r="AO60" s="324"/>
      <c r="AP60" s="195"/>
      <c r="AQ60" s="365" t="str">
        <f>IF(BD60="","",BD60)</f>
        <v/>
      </c>
      <c r="AR60" s="366"/>
      <c r="AS60" s="366"/>
      <c r="AT60" s="367"/>
      <c r="AU60" s="226"/>
      <c r="AV60" s="259"/>
      <c r="AW60" s="202"/>
      <c r="AY60" s="20" t="str">
        <f>IF(OR(J60="",$AM$60=""),"",ABS(J60-$AM$60))</f>
        <v/>
      </c>
      <c r="AZ60" s="20" t="str">
        <f>IF(OR(O60="",$AM$60=""),"",ABS(O60-$AM$60))</f>
        <v/>
      </c>
      <c r="BA60" s="20" t="str">
        <f>IF(OR(T60="",$AM$60=""),"",ABS(T60-$AM$60))</f>
        <v/>
      </c>
      <c r="BB60" s="20" t="str">
        <f>IF(OR(Y60="",$AM$60=""),"",ABS(Y60-$AM$60))</f>
        <v/>
      </c>
      <c r="BC60" s="23"/>
      <c r="BD60" s="22" t="str">
        <f>IF(COUNT(AY60,AZ60,BA60,BB60)=0,"",SUM(AY60,AZ60,BA60,BB60)/COUNT(AY60,AZ60,BA60,BB60))</f>
        <v/>
      </c>
      <c r="BE60" s="7"/>
      <c r="BF60" s="7"/>
      <c r="BG60" s="7"/>
      <c r="BH60" s="7"/>
    </row>
    <row r="61" spans="1:60" ht="5.0999999999999996" customHeight="1" thickBot="1" x14ac:dyDescent="0.3">
      <c r="A61" s="202"/>
      <c r="B61" s="208"/>
      <c r="C61" s="214"/>
      <c r="D61" s="211"/>
      <c r="E61" s="211"/>
      <c r="F61" s="211"/>
      <c r="G61" s="211"/>
      <c r="H61" s="224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24"/>
      <c r="AV61" s="262"/>
      <c r="AW61" s="202"/>
    </row>
    <row r="62" spans="1:60" ht="5.0999999999999996" customHeight="1" thickTop="1" x14ac:dyDescent="0.25">
      <c r="A62" s="202"/>
      <c r="B62" s="20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259"/>
      <c r="AW62" s="202"/>
    </row>
    <row r="63" spans="1:60" x14ac:dyDescent="0.25">
      <c r="A63" s="202"/>
      <c r="B63" s="205"/>
      <c r="C63" s="368" t="s">
        <v>38</v>
      </c>
      <c r="D63" s="369"/>
      <c r="E63" s="369"/>
      <c r="F63" s="369"/>
      <c r="G63" s="369"/>
      <c r="H63" s="370"/>
      <c r="I63" s="220"/>
      <c r="J63" s="343">
        <v>1</v>
      </c>
      <c r="K63" s="343"/>
      <c r="L63" s="343"/>
      <c r="M63" s="343"/>
      <c r="N63" s="225"/>
      <c r="O63" s="347">
        <v>2</v>
      </c>
      <c r="P63" s="343"/>
      <c r="Q63" s="343"/>
      <c r="R63" s="343"/>
      <c r="S63" s="225"/>
      <c r="T63" s="347">
        <v>3</v>
      </c>
      <c r="U63" s="343"/>
      <c r="V63" s="343"/>
      <c r="W63" s="343"/>
      <c r="X63" s="225"/>
      <c r="Y63" s="347">
        <v>4</v>
      </c>
      <c r="Z63" s="377"/>
      <c r="AA63" s="377"/>
      <c r="AB63" s="377"/>
      <c r="AC63" s="238"/>
      <c r="AD63" s="347"/>
      <c r="AE63" s="377"/>
      <c r="AF63" s="377"/>
      <c r="AG63" s="377"/>
      <c r="AH63" s="225"/>
      <c r="AI63" s="369" t="s">
        <v>14</v>
      </c>
      <c r="AJ63" s="369"/>
      <c r="AK63" s="369"/>
      <c r="AL63" s="225"/>
      <c r="AM63" s="368" t="s">
        <v>26</v>
      </c>
      <c r="AN63" s="369"/>
      <c r="AO63" s="369"/>
      <c r="AP63" s="225"/>
      <c r="AQ63" s="368" t="s">
        <v>27</v>
      </c>
      <c r="AR63" s="369"/>
      <c r="AS63" s="369"/>
      <c r="AT63" s="369"/>
      <c r="AU63" s="225"/>
      <c r="AV63" s="259"/>
      <c r="AW63" s="202"/>
    </row>
    <row r="64" spans="1:60" x14ac:dyDescent="0.25">
      <c r="A64" s="202"/>
      <c r="B64" s="205"/>
      <c r="C64" s="371"/>
      <c r="D64" s="372"/>
      <c r="E64" s="372"/>
      <c r="F64" s="372"/>
      <c r="G64" s="372"/>
      <c r="H64" s="373"/>
      <c r="I64" s="232"/>
      <c r="J64" s="296"/>
      <c r="K64" s="296"/>
      <c r="L64" s="296"/>
      <c r="M64" s="296"/>
      <c r="N64" s="226"/>
      <c r="O64" s="305"/>
      <c r="P64" s="296"/>
      <c r="Q64" s="296"/>
      <c r="R64" s="296"/>
      <c r="S64" s="226"/>
      <c r="T64" s="305"/>
      <c r="U64" s="296"/>
      <c r="V64" s="296"/>
      <c r="W64" s="296"/>
      <c r="X64" s="226"/>
      <c r="Y64" s="378"/>
      <c r="Z64" s="379"/>
      <c r="AA64" s="379"/>
      <c r="AB64" s="379"/>
      <c r="AC64" s="227"/>
      <c r="AD64" s="378"/>
      <c r="AE64" s="379"/>
      <c r="AF64" s="379"/>
      <c r="AG64" s="379"/>
      <c r="AH64" s="226"/>
      <c r="AI64" s="372"/>
      <c r="AJ64" s="372"/>
      <c r="AK64" s="372"/>
      <c r="AL64" s="226"/>
      <c r="AM64" s="371"/>
      <c r="AN64" s="372"/>
      <c r="AO64" s="372"/>
      <c r="AP64" s="226"/>
      <c r="AQ64" s="371"/>
      <c r="AR64" s="372"/>
      <c r="AS64" s="372"/>
      <c r="AT64" s="372"/>
      <c r="AU64" s="226"/>
      <c r="AV64" s="259"/>
      <c r="AW64" s="202"/>
    </row>
    <row r="65" spans="1:56" x14ac:dyDescent="0.25">
      <c r="A65" s="202"/>
      <c r="B65" s="205"/>
      <c r="C65" s="374"/>
      <c r="D65" s="375"/>
      <c r="E65" s="375"/>
      <c r="F65" s="375"/>
      <c r="G65" s="375"/>
      <c r="H65" s="376"/>
      <c r="I65" s="233"/>
      <c r="J65" s="345"/>
      <c r="K65" s="345"/>
      <c r="L65" s="345"/>
      <c r="M65" s="345"/>
      <c r="N65" s="239"/>
      <c r="O65" s="348"/>
      <c r="P65" s="345"/>
      <c r="Q65" s="345"/>
      <c r="R65" s="345"/>
      <c r="S65" s="239"/>
      <c r="T65" s="348"/>
      <c r="U65" s="345"/>
      <c r="V65" s="345"/>
      <c r="W65" s="345"/>
      <c r="X65" s="239"/>
      <c r="Y65" s="380"/>
      <c r="Z65" s="381"/>
      <c r="AA65" s="381"/>
      <c r="AB65" s="381"/>
      <c r="AC65" s="251"/>
      <c r="AD65" s="380"/>
      <c r="AE65" s="381"/>
      <c r="AF65" s="381"/>
      <c r="AG65" s="381"/>
      <c r="AH65" s="239"/>
      <c r="AI65" s="375"/>
      <c r="AJ65" s="375"/>
      <c r="AK65" s="375"/>
      <c r="AL65" s="239"/>
      <c r="AM65" s="374"/>
      <c r="AN65" s="375"/>
      <c r="AO65" s="375"/>
      <c r="AP65" s="239"/>
      <c r="AQ65" s="375"/>
      <c r="AR65" s="375"/>
      <c r="AS65" s="375"/>
      <c r="AT65" s="375"/>
      <c r="AU65" s="239"/>
      <c r="AV65" s="259"/>
      <c r="AW65" s="202"/>
    </row>
    <row r="66" spans="1:56" ht="5.0999999999999996" customHeight="1" x14ac:dyDescent="0.25">
      <c r="A66" s="202"/>
      <c r="B66" s="205"/>
      <c r="C66" s="216"/>
      <c r="D66" s="220"/>
      <c r="E66" s="220"/>
      <c r="F66" s="220"/>
      <c r="G66" s="220"/>
      <c r="H66" s="228"/>
      <c r="I66" s="220"/>
      <c r="J66" s="235"/>
      <c r="K66" s="217"/>
      <c r="L66" s="217"/>
      <c r="M66" s="217"/>
      <c r="N66" s="195"/>
      <c r="O66" s="244"/>
      <c r="P66" s="217"/>
      <c r="Q66" s="217"/>
      <c r="R66" s="217"/>
      <c r="S66" s="195"/>
      <c r="T66" s="244"/>
      <c r="U66" s="217"/>
      <c r="V66" s="217"/>
      <c r="W66" s="217"/>
      <c r="X66" s="249"/>
      <c r="Y66" s="195"/>
      <c r="Z66" s="195"/>
      <c r="AA66" s="195"/>
      <c r="AB66" s="195"/>
      <c r="AC66" s="195"/>
      <c r="AD66" s="195"/>
      <c r="AE66" s="195"/>
      <c r="AF66" s="195"/>
      <c r="AG66" s="195"/>
      <c r="AH66" s="249"/>
      <c r="AI66" s="249"/>
      <c r="AJ66" s="195"/>
      <c r="AK66" s="195"/>
      <c r="AL66" s="195"/>
      <c r="AM66" s="249"/>
      <c r="AN66" s="195"/>
      <c r="AO66" s="195"/>
      <c r="AP66" s="249"/>
      <c r="AQ66" s="195"/>
      <c r="AR66" s="195"/>
      <c r="AS66" s="195"/>
      <c r="AT66" s="195"/>
      <c r="AU66" s="225"/>
      <c r="AV66" s="259"/>
      <c r="AW66" s="202"/>
    </row>
    <row r="67" spans="1:56" x14ac:dyDescent="0.25">
      <c r="A67" s="202"/>
      <c r="B67" s="205"/>
      <c r="C67" s="305" t="s">
        <v>39</v>
      </c>
      <c r="D67" s="296"/>
      <c r="E67" s="296"/>
      <c r="F67" s="296"/>
      <c r="G67" s="296"/>
      <c r="H67" s="306"/>
      <c r="I67" s="217"/>
      <c r="J67" s="359" t="str">
        <f>IF('LM Testing 1'!$H90="","",'LM Testing 1'!$Z90)</f>
        <v/>
      </c>
      <c r="K67" s="360"/>
      <c r="L67" s="360"/>
      <c r="M67" s="361"/>
      <c r="N67" s="195"/>
      <c r="O67" s="359" t="str">
        <f>IF('LM Testing 2'!$H90="","",'LM Testing 2'!$Z90)</f>
        <v/>
      </c>
      <c r="P67" s="360"/>
      <c r="Q67" s="360"/>
      <c r="R67" s="361"/>
      <c r="S67" s="195"/>
      <c r="T67" s="359" t="str">
        <f>IF('LM Testing 3'!$H90="","",'LM Testing 3'!$Z90)</f>
        <v/>
      </c>
      <c r="U67" s="360"/>
      <c r="V67" s="360"/>
      <c r="W67" s="361"/>
      <c r="X67" s="250"/>
      <c r="Y67" s="359" t="str">
        <f>IF('LM Testing 4'!$H90="","",'LM Testing 4'!$Z90)</f>
        <v/>
      </c>
      <c r="Z67" s="360"/>
      <c r="AA67" s="360"/>
      <c r="AB67" s="361"/>
      <c r="AC67" s="195"/>
      <c r="AD67" s="294"/>
      <c r="AE67" s="294"/>
      <c r="AF67" s="294"/>
      <c r="AG67" s="294"/>
      <c r="AH67" s="195"/>
      <c r="AI67" s="362" t="str">
        <f t="shared" ref="AI67:AI79" si="0">IF((COUNT(J67,O67,T67,Y67)=0),"",SUM(J67,O67,T67,Y67)/COUNT(J67,O67,T67,Y67))</f>
        <v/>
      </c>
      <c r="AJ67" s="363"/>
      <c r="AK67" s="364"/>
      <c r="AL67" s="195"/>
      <c r="AM67" s="356"/>
      <c r="AN67" s="357"/>
      <c r="AO67" s="358"/>
      <c r="AP67" s="195"/>
      <c r="AQ67" s="195"/>
      <c r="AR67" s="195"/>
      <c r="AS67" s="195"/>
      <c r="AT67" s="195"/>
      <c r="AU67" s="226"/>
      <c r="AV67" s="259"/>
      <c r="AW67" s="202"/>
    </row>
    <row r="68" spans="1:56" x14ac:dyDescent="0.25">
      <c r="A68" s="202"/>
      <c r="B68" s="205"/>
      <c r="C68" s="305" t="s">
        <v>40</v>
      </c>
      <c r="D68" s="296"/>
      <c r="E68" s="296"/>
      <c r="F68" s="296"/>
      <c r="G68" s="296"/>
      <c r="H68" s="306"/>
      <c r="I68" s="217"/>
      <c r="J68" s="307" t="str">
        <f>IF('LM Testing 1'!$H93="","",'LM Testing 1'!$Z93)</f>
        <v/>
      </c>
      <c r="K68" s="294"/>
      <c r="L68" s="294"/>
      <c r="M68" s="308"/>
      <c r="N68" s="195"/>
      <c r="O68" s="307" t="str">
        <f>IF('LM Testing 2'!$H93="","",'LM Testing 2'!$Z93)</f>
        <v/>
      </c>
      <c r="P68" s="294"/>
      <c r="Q68" s="294"/>
      <c r="R68" s="308"/>
      <c r="S68" s="195"/>
      <c r="T68" s="307" t="str">
        <f>IF('LM Testing 3'!$H93="","",'LM Testing 3'!$Z93)</f>
        <v/>
      </c>
      <c r="U68" s="294"/>
      <c r="V68" s="294"/>
      <c r="W68" s="308"/>
      <c r="X68" s="195"/>
      <c r="Y68" s="307" t="str">
        <f>IF('LM Testing 4'!$H93="","",'LM Testing 4'!$Z93)</f>
        <v/>
      </c>
      <c r="Z68" s="294"/>
      <c r="AA68" s="294"/>
      <c r="AB68" s="308"/>
      <c r="AC68" s="195"/>
      <c r="AD68" s="294"/>
      <c r="AE68" s="294"/>
      <c r="AF68" s="294"/>
      <c r="AG68" s="294"/>
      <c r="AH68" s="195"/>
      <c r="AI68" s="309" t="str">
        <f t="shared" si="0"/>
        <v/>
      </c>
      <c r="AJ68" s="310"/>
      <c r="AK68" s="311"/>
      <c r="AL68" s="195"/>
      <c r="AM68" s="312"/>
      <c r="AN68" s="313"/>
      <c r="AO68" s="314"/>
      <c r="AP68" s="195"/>
      <c r="AQ68" s="195"/>
      <c r="AR68" s="195"/>
      <c r="AS68" s="195"/>
      <c r="AT68" s="195"/>
      <c r="AU68" s="226"/>
      <c r="AV68" s="259"/>
      <c r="AW68" s="202"/>
    </row>
    <row r="69" spans="1:56" x14ac:dyDescent="0.25">
      <c r="A69" s="202"/>
      <c r="B69" s="205"/>
      <c r="C69" s="305" t="s">
        <v>41</v>
      </c>
      <c r="D69" s="296"/>
      <c r="E69" s="296"/>
      <c r="F69" s="296"/>
      <c r="G69" s="296"/>
      <c r="H69" s="306"/>
      <c r="I69" s="217"/>
      <c r="J69" s="307" t="str">
        <f>IF('LM Testing 1'!$H96="","",'LM Testing 1'!$Z96)</f>
        <v/>
      </c>
      <c r="K69" s="294"/>
      <c r="L69" s="294"/>
      <c r="M69" s="308"/>
      <c r="N69" s="195"/>
      <c r="O69" s="307" t="str">
        <f>IF('LM Testing 2'!$H96="","",'LM Testing 2'!$Z96)</f>
        <v/>
      </c>
      <c r="P69" s="294"/>
      <c r="Q69" s="294"/>
      <c r="R69" s="308"/>
      <c r="S69" s="195"/>
      <c r="T69" s="307" t="str">
        <f>IF('LM Testing 3'!$H96="","",'LM Testing 3'!$Z96)</f>
        <v/>
      </c>
      <c r="U69" s="294"/>
      <c r="V69" s="294"/>
      <c r="W69" s="308"/>
      <c r="X69" s="195"/>
      <c r="Y69" s="307" t="str">
        <f>IF('LM Testing 4'!$H96="","",'LM Testing 4'!$Z96)</f>
        <v/>
      </c>
      <c r="Z69" s="294"/>
      <c r="AA69" s="294"/>
      <c r="AB69" s="308"/>
      <c r="AC69" s="195"/>
      <c r="AD69" s="294"/>
      <c r="AE69" s="294"/>
      <c r="AF69" s="294"/>
      <c r="AG69" s="294"/>
      <c r="AH69" s="195"/>
      <c r="AI69" s="309" t="str">
        <f t="shared" si="0"/>
        <v/>
      </c>
      <c r="AJ69" s="310"/>
      <c r="AK69" s="311"/>
      <c r="AL69" s="195"/>
      <c r="AM69" s="312"/>
      <c r="AN69" s="313"/>
      <c r="AO69" s="314"/>
      <c r="AP69" s="195"/>
      <c r="AQ69" s="195"/>
      <c r="AR69" s="195"/>
      <c r="AS69" s="195"/>
      <c r="AT69" s="195"/>
      <c r="AU69" s="226"/>
      <c r="AV69" s="259"/>
      <c r="AW69" s="202"/>
    </row>
    <row r="70" spans="1:56" x14ac:dyDescent="0.25">
      <c r="A70" s="202"/>
      <c r="B70" s="205"/>
      <c r="C70" s="305" t="s">
        <v>42</v>
      </c>
      <c r="D70" s="296"/>
      <c r="E70" s="296"/>
      <c r="F70" s="296"/>
      <c r="G70" s="296"/>
      <c r="H70" s="306"/>
      <c r="I70" s="217"/>
      <c r="J70" s="307" t="str">
        <f>IF('LM Testing 1'!$H99="","",'LM Testing 1'!$Z99)</f>
        <v/>
      </c>
      <c r="K70" s="294"/>
      <c r="L70" s="294"/>
      <c r="M70" s="308"/>
      <c r="N70" s="195"/>
      <c r="O70" s="307" t="str">
        <f>IF('LM Testing 2'!$H99="","",'LM Testing 2'!$Z99)</f>
        <v/>
      </c>
      <c r="P70" s="294"/>
      <c r="Q70" s="294"/>
      <c r="R70" s="308"/>
      <c r="S70" s="195"/>
      <c r="T70" s="307" t="str">
        <f>IF('LM Testing 3'!$H99="","",'LM Testing 3'!$Z99)</f>
        <v/>
      </c>
      <c r="U70" s="294"/>
      <c r="V70" s="294"/>
      <c r="W70" s="308"/>
      <c r="X70" s="195"/>
      <c r="Y70" s="307" t="str">
        <f>IF('LM Testing 4'!$H99="","",'LM Testing 4'!$Z99)</f>
        <v/>
      </c>
      <c r="Z70" s="294"/>
      <c r="AA70" s="294"/>
      <c r="AB70" s="308"/>
      <c r="AC70" s="195"/>
      <c r="AD70" s="294"/>
      <c r="AE70" s="294"/>
      <c r="AF70" s="294"/>
      <c r="AG70" s="294"/>
      <c r="AH70" s="195"/>
      <c r="AI70" s="309" t="str">
        <f t="shared" si="0"/>
        <v/>
      </c>
      <c r="AJ70" s="310"/>
      <c r="AK70" s="311"/>
      <c r="AL70" s="195"/>
      <c r="AM70" s="312"/>
      <c r="AN70" s="313"/>
      <c r="AO70" s="314"/>
      <c r="AP70" s="195"/>
      <c r="AQ70" s="195"/>
      <c r="AR70" s="195"/>
      <c r="AS70" s="195"/>
      <c r="AT70" s="195"/>
      <c r="AU70" s="226"/>
      <c r="AV70" s="259"/>
      <c r="AW70" s="202"/>
    </row>
    <row r="71" spans="1:56" x14ac:dyDescent="0.25">
      <c r="A71" s="202"/>
      <c r="B71" s="205"/>
      <c r="C71" s="305" t="s">
        <v>43</v>
      </c>
      <c r="D71" s="296"/>
      <c r="E71" s="296"/>
      <c r="F71" s="296"/>
      <c r="G71" s="296"/>
      <c r="H71" s="306"/>
      <c r="I71" s="217"/>
      <c r="J71" s="307" t="str">
        <f>IF('LM Testing 1'!$H102="","",'LM Testing 1'!$Z102)</f>
        <v/>
      </c>
      <c r="K71" s="294"/>
      <c r="L71" s="294"/>
      <c r="M71" s="308"/>
      <c r="N71" s="195"/>
      <c r="O71" s="307" t="str">
        <f>IF('LM Testing 2'!$H102="","",'LM Testing 2'!$Z102)</f>
        <v/>
      </c>
      <c r="P71" s="294"/>
      <c r="Q71" s="294"/>
      <c r="R71" s="308"/>
      <c r="S71" s="195"/>
      <c r="T71" s="307" t="str">
        <f>IF('LM Testing 3'!$H102="","",'LM Testing 3'!$Z102)</f>
        <v/>
      </c>
      <c r="U71" s="294"/>
      <c r="V71" s="294"/>
      <c r="W71" s="308"/>
      <c r="X71" s="195"/>
      <c r="Y71" s="307" t="str">
        <f>IF('LM Testing 4'!$H102="","",'LM Testing 4'!$Z102)</f>
        <v/>
      </c>
      <c r="Z71" s="294"/>
      <c r="AA71" s="294"/>
      <c r="AB71" s="308"/>
      <c r="AC71" s="195"/>
      <c r="AD71" s="294"/>
      <c r="AE71" s="294"/>
      <c r="AF71" s="294"/>
      <c r="AG71" s="294"/>
      <c r="AH71" s="195"/>
      <c r="AI71" s="309" t="str">
        <f t="shared" si="0"/>
        <v/>
      </c>
      <c r="AJ71" s="310"/>
      <c r="AK71" s="311"/>
      <c r="AL71" s="195"/>
      <c r="AM71" s="312"/>
      <c r="AN71" s="313"/>
      <c r="AO71" s="314"/>
      <c r="AP71" s="195"/>
      <c r="AQ71" s="195"/>
      <c r="AR71" s="195"/>
      <c r="AS71" s="195"/>
      <c r="AT71" s="195"/>
      <c r="AU71" s="226"/>
      <c r="AV71" s="259"/>
      <c r="AW71" s="202"/>
    </row>
    <row r="72" spans="1:56" x14ac:dyDescent="0.25">
      <c r="A72" s="202"/>
      <c r="B72" s="205"/>
      <c r="C72" s="305" t="s">
        <v>44</v>
      </c>
      <c r="D72" s="296"/>
      <c r="E72" s="296"/>
      <c r="F72" s="296"/>
      <c r="G72" s="296"/>
      <c r="H72" s="306"/>
      <c r="I72" s="217"/>
      <c r="J72" s="307" t="str">
        <f>IF('LM Testing 1'!$H105="","",'LM Testing 1'!$Z105)</f>
        <v/>
      </c>
      <c r="K72" s="294"/>
      <c r="L72" s="294"/>
      <c r="M72" s="308"/>
      <c r="N72" s="195"/>
      <c r="O72" s="307" t="str">
        <f>IF('LM Testing 2'!$H105="","",'LM Testing 2'!$Z105)</f>
        <v/>
      </c>
      <c r="P72" s="294"/>
      <c r="Q72" s="294"/>
      <c r="R72" s="308"/>
      <c r="S72" s="195"/>
      <c r="T72" s="307" t="str">
        <f>IF('LM Testing 3'!$H105="","",'LM Testing 3'!$Z105)</f>
        <v/>
      </c>
      <c r="U72" s="294"/>
      <c r="V72" s="294"/>
      <c r="W72" s="308"/>
      <c r="X72" s="195"/>
      <c r="Y72" s="307" t="str">
        <f>IF('LM Testing 4'!$H105="","",'LM Testing 4'!$Z105)</f>
        <v/>
      </c>
      <c r="Z72" s="294"/>
      <c r="AA72" s="294"/>
      <c r="AB72" s="308"/>
      <c r="AC72" s="195"/>
      <c r="AD72" s="294"/>
      <c r="AE72" s="294"/>
      <c r="AF72" s="294"/>
      <c r="AG72" s="294"/>
      <c r="AH72" s="195"/>
      <c r="AI72" s="309" t="str">
        <f t="shared" si="0"/>
        <v/>
      </c>
      <c r="AJ72" s="310"/>
      <c r="AK72" s="311"/>
      <c r="AL72" s="195"/>
      <c r="AM72" s="312"/>
      <c r="AN72" s="313"/>
      <c r="AO72" s="314"/>
      <c r="AP72" s="195"/>
      <c r="AQ72" s="195"/>
      <c r="AR72" s="195"/>
      <c r="AS72" s="195"/>
      <c r="AT72" s="195"/>
      <c r="AU72" s="226"/>
      <c r="AV72" s="259"/>
      <c r="AW72" s="202"/>
    </row>
    <row r="73" spans="1:56" x14ac:dyDescent="0.25">
      <c r="A73" s="202"/>
      <c r="B73" s="205"/>
      <c r="C73" s="305" t="s">
        <v>45</v>
      </c>
      <c r="D73" s="296"/>
      <c r="E73" s="296"/>
      <c r="F73" s="296"/>
      <c r="G73" s="296"/>
      <c r="H73" s="306"/>
      <c r="I73" s="217"/>
      <c r="J73" s="307" t="str">
        <f>IF('LM Testing 1'!$H108="","",'LM Testing 1'!$Z108)</f>
        <v/>
      </c>
      <c r="K73" s="294"/>
      <c r="L73" s="294"/>
      <c r="M73" s="308"/>
      <c r="N73" s="195"/>
      <c r="O73" s="307" t="str">
        <f>IF('LM Testing 2'!$H108="","",'LM Testing 2'!$Z108)</f>
        <v/>
      </c>
      <c r="P73" s="294"/>
      <c r="Q73" s="294"/>
      <c r="R73" s="308"/>
      <c r="S73" s="195"/>
      <c r="T73" s="307" t="str">
        <f>IF('LM Testing 3'!$H108="","",'LM Testing 3'!$Z108)</f>
        <v/>
      </c>
      <c r="U73" s="294"/>
      <c r="V73" s="294"/>
      <c r="W73" s="308"/>
      <c r="X73" s="195"/>
      <c r="Y73" s="307" t="str">
        <f>IF('LM Testing 4'!$H108="","",'LM Testing 4'!$Z108)</f>
        <v/>
      </c>
      <c r="Z73" s="294"/>
      <c r="AA73" s="294"/>
      <c r="AB73" s="308"/>
      <c r="AC73" s="195"/>
      <c r="AD73" s="294"/>
      <c r="AE73" s="294"/>
      <c r="AF73" s="294"/>
      <c r="AG73" s="294"/>
      <c r="AH73" s="195"/>
      <c r="AI73" s="309" t="str">
        <f t="shared" si="0"/>
        <v/>
      </c>
      <c r="AJ73" s="310"/>
      <c r="AK73" s="311"/>
      <c r="AL73" s="195"/>
      <c r="AM73" s="312"/>
      <c r="AN73" s="313"/>
      <c r="AO73" s="314"/>
      <c r="AP73" s="195"/>
      <c r="AQ73" s="340" t="str">
        <f>IF(BD73="","",BD73)</f>
        <v/>
      </c>
      <c r="AR73" s="341"/>
      <c r="AS73" s="341"/>
      <c r="AT73" s="342"/>
      <c r="AU73" s="226"/>
      <c r="AV73" s="259"/>
      <c r="AW73" s="202"/>
      <c r="AY73" s="20" t="str">
        <f>IF(OR(J73="",$AM$73=""),"",ABS(J73-$AM$73))</f>
        <v/>
      </c>
      <c r="AZ73" s="20" t="str">
        <f>IF(OR(O73="",$AM$73=""),"",ABS(O73-$AM$73))</f>
        <v/>
      </c>
      <c r="BA73" s="20" t="str">
        <f>IF(OR(T73="",$AM$73=""),"",ABS(T73-$AM$73))</f>
        <v/>
      </c>
      <c r="BB73" s="20" t="str">
        <f>IF(OR(Y73="",$AM$73=""),"",ABS(Y73-$AM$73))</f>
        <v/>
      </c>
      <c r="BC73" s="23"/>
      <c r="BD73" s="22" t="str">
        <f>IF(COUNT(AY73,AZ73,BA73,BB73)=0,"",SUM(AY73,AZ73,BA73,BB73)/COUNT(AY73,AZ73,BA73,BB73))</f>
        <v/>
      </c>
    </row>
    <row r="74" spans="1:56" x14ac:dyDescent="0.25">
      <c r="A74" s="202"/>
      <c r="B74" s="205"/>
      <c r="C74" s="305" t="s">
        <v>46</v>
      </c>
      <c r="D74" s="296"/>
      <c r="E74" s="296"/>
      <c r="F74" s="296"/>
      <c r="G74" s="296"/>
      <c r="H74" s="306"/>
      <c r="I74" s="217"/>
      <c r="J74" s="307" t="str">
        <f>IF('LM Testing 1'!$H111="","",'LM Testing 1'!$Z111)</f>
        <v/>
      </c>
      <c r="K74" s="294"/>
      <c r="L74" s="294"/>
      <c r="M74" s="308"/>
      <c r="N74" s="195"/>
      <c r="O74" s="307" t="str">
        <f>IF('LM Testing 2'!$H111="","",'LM Testing 2'!$Z111)</f>
        <v/>
      </c>
      <c r="P74" s="294"/>
      <c r="Q74" s="294"/>
      <c r="R74" s="308"/>
      <c r="S74" s="195"/>
      <c r="T74" s="307" t="str">
        <f>IF('LM Testing 3'!$H111="","",'LM Testing 3'!$Z111)</f>
        <v/>
      </c>
      <c r="U74" s="294"/>
      <c r="V74" s="294"/>
      <c r="W74" s="308"/>
      <c r="X74" s="195"/>
      <c r="Y74" s="307" t="str">
        <f>IF('LM Testing 4'!$H111="","",'LM Testing 4'!$Z111)</f>
        <v/>
      </c>
      <c r="Z74" s="294"/>
      <c r="AA74" s="294"/>
      <c r="AB74" s="308"/>
      <c r="AC74" s="195"/>
      <c r="AD74" s="294"/>
      <c r="AE74" s="294"/>
      <c r="AF74" s="294"/>
      <c r="AG74" s="294"/>
      <c r="AH74" s="195"/>
      <c r="AI74" s="309" t="str">
        <f t="shared" si="0"/>
        <v/>
      </c>
      <c r="AJ74" s="310"/>
      <c r="AK74" s="311"/>
      <c r="AL74" s="195"/>
      <c r="AM74" s="312"/>
      <c r="AN74" s="313"/>
      <c r="AO74" s="314"/>
      <c r="AP74" s="195"/>
      <c r="AQ74" s="195"/>
      <c r="AR74" s="195"/>
      <c r="AS74" s="195"/>
      <c r="AT74" s="195"/>
      <c r="AU74" s="226"/>
      <c r="AV74" s="259"/>
      <c r="AW74" s="202"/>
    </row>
    <row r="75" spans="1:56" x14ac:dyDescent="0.25">
      <c r="A75" s="202"/>
      <c r="B75" s="205"/>
      <c r="C75" s="305" t="s">
        <v>47</v>
      </c>
      <c r="D75" s="296"/>
      <c r="E75" s="296"/>
      <c r="F75" s="296"/>
      <c r="G75" s="296"/>
      <c r="H75" s="306"/>
      <c r="I75" s="217"/>
      <c r="J75" s="307" t="str">
        <f>IF('LM Testing 1'!$H114="","",'LM Testing 1'!$Z114)</f>
        <v/>
      </c>
      <c r="K75" s="294"/>
      <c r="L75" s="294"/>
      <c r="M75" s="308"/>
      <c r="N75" s="195"/>
      <c r="O75" s="307" t="str">
        <f>IF('LM Testing 2'!$H114="","",'LM Testing 2'!$Z114)</f>
        <v/>
      </c>
      <c r="P75" s="294"/>
      <c r="Q75" s="294"/>
      <c r="R75" s="308"/>
      <c r="S75" s="195"/>
      <c r="T75" s="307" t="str">
        <f>IF('LM Testing 3'!$H114="","",'LM Testing 3'!$Z114)</f>
        <v/>
      </c>
      <c r="U75" s="294"/>
      <c r="V75" s="294"/>
      <c r="W75" s="308"/>
      <c r="X75" s="195"/>
      <c r="Y75" s="307" t="str">
        <f>IF('LM Testing 4'!$H114="","",'LM Testing 4'!$Z114)</f>
        <v/>
      </c>
      <c r="Z75" s="294"/>
      <c r="AA75" s="294"/>
      <c r="AB75" s="308"/>
      <c r="AC75" s="195"/>
      <c r="AD75" s="294"/>
      <c r="AE75" s="294"/>
      <c r="AF75" s="294"/>
      <c r="AG75" s="294"/>
      <c r="AH75" s="195"/>
      <c r="AI75" s="309" t="str">
        <f t="shared" si="0"/>
        <v/>
      </c>
      <c r="AJ75" s="310"/>
      <c r="AK75" s="311"/>
      <c r="AL75" s="195"/>
      <c r="AM75" s="312"/>
      <c r="AN75" s="313"/>
      <c r="AO75" s="314"/>
      <c r="AP75" s="195"/>
      <c r="AQ75" s="195"/>
      <c r="AR75" s="195"/>
      <c r="AS75" s="195"/>
      <c r="AT75" s="195"/>
      <c r="AU75" s="226"/>
      <c r="AV75" s="259"/>
      <c r="AW75" s="202"/>
    </row>
    <row r="76" spans="1:56" x14ac:dyDescent="0.25">
      <c r="A76" s="202"/>
      <c r="B76" s="205"/>
      <c r="C76" s="305" t="s">
        <v>48</v>
      </c>
      <c r="D76" s="296"/>
      <c r="E76" s="296"/>
      <c r="F76" s="296"/>
      <c r="G76" s="296"/>
      <c r="H76" s="306"/>
      <c r="I76" s="217"/>
      <c r="J76" s="307" t="str">
        <f>IF('LM Testing 1'!$H117="","",'LM Testing 1'!$Z117)</f>
        <v/>
      </c>
      <c r="K76" s="294"/>
      <c r="L76" s="294"/>
      <c r="M76" s="308"/>
      <c r="N76" s="195"/>
      <c r="O76" s="307" t="str">
        <f>IF('LM Testing 2'!$H117="","",'LM Testing 2'!$Z117)</f>
        <v/>
      </c>
      <c r="P76" s="294"/>
      <c r="Q76" s="294"/>
      <c r="R76" s="308"/>
      <c r="S76" s="195"/>
      <c r="T76" s="307" t="str">
        <f>IF('LM Testing 3'!$H117="","",'LM Testing 3'!$Z117)</f>
        <v/>
      </c>
      <c r="U76" s="294"/>
      <c r="V76" s="294"/>
      <c r="W76" s="308"/>
      <c r="X76" s="195"/>
      <c r="Y76" s="307" t="str">
        <f>IF('LM Testing 4'!$H117="","",'LM Testing 4'!$Z117)</f>
        <v/>
      </c>
      <c r="Z76" s="294"/>
      <c r="AA76" s="294"/>
      <c r="AB76" s="308"/>
      <c r="AC76" s="195"/>
      <c r="AD76" s="294"/>
      <c r="AE76" s="294"/>
      <c r="AF76" s="294"/>
      <c r="AG76" s="294"/>
      <c r="AH76" s="195"/>
      <c r="AI76" s="309" t="str">
        <f t="shared" si="0"/>
        <v/>
      </c>
      <c r="AJ76" s="310"/>
      <c r="AK76" s="311"/>
      <c r="AL76" s="195"/>
      <c r="AM76" s="312"/>
      <c r="AN76" s="313"/>
      <c r="AO76" s="314"/>
      <c r="AP76" s="195"/>
      <c r="AQ76" s="195"/>
      <c r="AR76" s="195"/>
      <c r="AS76" s="195"/>
      <c r="AT76" s="195"/>
      <c r="AU76" s="226"/>
      <c r="AV76" s="259"/>
      <c r="AW76" s="202"/>
    </row>
    <row r="77" spans="1:56" x14ac:dyDescent="0.25">
      <c r="A77" s="202"/>
      <c r="B77" s="205"/>
      <c r="C77" s="305" t="s">
        <v>49</v>
      </c>
      <c r="D77" s="296"/>
      <c r="E77" s="296"/>
      <c r="F77" s="296"/>
      <c r="G77" s="296"/>
      <c r="H77" s="306"/>
      <c r="I77" s="217"/>
      <c r="J77" s="307" t="str">
        <f>IF('LM Testing 1'!$H120="","",'LM Testing 1'!$Z120)</f>
        <v/>
      </c>
      <c r="K77" s="294"/>
      <c r="L77" s="294"/>
      <c r="M77" s="308"/>
      <c r="N77" s="195"/>
      <c r="O77" s="307" t="str">
        <f>IF('LM Testing 2'!$H120="","",'LM Testing 2'!$Z120)</f>
        <v/>
      </c>
      <c r="P77" s="294"/>
      <c r="Q77" s="294"/>
      <c r="R77" s="308"/>
      <c r="S77" s="195"/>
      <c r="T77" s="307" t="str">
        <f>IF('LM Testing 3'!$H120="","",'LM Testing 3'!$Z120)</f>
        <v/>
      </c>
      <c r="U77" s="294"/>
      <c r="V77" s="294"/>
      <c r="W77" s="308"/>
      <c r="X77" s="195"/>
      <c r="Y77" s="307" t="str">
        <f>IF('LM Testing 4'!$H120="","",'LM Testing 4'!$Z120)</f>
        <v/>
      </c>
      <c r="Z77" s="294"/>
      <c r="AA77" s="294"/>
      <c r="AB77" s="308"/>
      <c r="AC77" s="195"/>
      <c r="AD77" s="294"/>
      <c r="AE77" s="294"/>
      <c r="AF77" s="294"/>
      <c r="AG77" s="294"/>
      <c r="AH77" s="195"/>
      <c r="AI77" s="309" t="str">
        <f t="shared" si="0"/>
        <v/>
      </c>
      <c r="AJ77" s="310"/>
      <c r="AK77" s="311"/>
      <c r="AL77" s="195"/>
      <c r="AM77" s="312"/>
      <c r="AN77" s="313"/>
      <c r="AO77" s="314"/>
      <c r="AP77" s="195"/>
      <c r="AQ77" s="195"/>
      <c r="AR77" s="195"/>
      <c r="AS77" s="195"/>
      <c r="AT77" s="195"/>
      <c r="AU77" s="226"/>
      <c r="AV77" s="259"/>
      <c r="AW77" s="202"/>
    </row>
    <row r="78" spans="1:56" x14ac:dyDescent="0.25">
      <c r="A78" s="202"/>
      <c r="B78" s="205"/>
      <c r="C78" s="305" t="s">
        <v>50</v>
      </c>
      <c r="D78" s="296"/>
      <c r="E78" s="296"/>
      <c r="F78" s="296"/>
      <c r="G78" s="296"/>
      <c r="H78" s="306"/>
      <c r="I78" s="217"/>
      <c r="J78" s="307" t="str">
        <f>IF('LM Testing 1'!$H123="","",'LM Testing 1'!$Z123)</f>
        <v/>
      </c>
      <c r="K78" s="294"/>
      <c r="L78" s="294"/>
      <c r="M78" s="308"/>
      <c r="N78" s="195"/>
      <c r="O78" s="307" t="str">
        <f>IF('LM Testing 2'!$H123="","",'LM Testing 2'!$Z123)</f>
        <v/>
      </c>
      <c r="P78" s="294"/>
      <c r="Q78" s="294"/>
      <c r="R78" s="308"/>
      <c r="S78" s="195"/>
      <c r="T78" s="307" t="str">
        <f>IF('LM Testing 3'!$H123="","",'LM Testing 3'!$Z123)</f>
        <v/>
      </c>
      <c r="U78" s="294"/>
      <c r="V78" s="294"/>
      <c r="W78" s="308"/>
      <c r="X78" s="195"/>
      <c r="Y78" s="307" t="str">
        <f>IF('LM Testing 4'!$H123="","",'LM Testing 4'!$Z123)</f>
        <v/>
      </c>
      <c r="Z78" s="294"/>
      <c r="AA78" s="294"/>
      <c r="AB78" s="308"/>
      <c r="AC78" s="195"/>
      <c r="AD78" s="294"/>
      <c r="AE78" s="294"/>
      <c r="AF78" s="294"/>
      <c r="AG78" s="294"/>
      <c r="AH78" s="195"/>
      <c r="AI78" s="309" t="str">
        <f t="shared" si="0"/>
        <v/>
      </c>
      <c r="AJ78" s="310"/>
      <c r="AK78" s="311"/>
      <c r="AL78" s="195"/>
      <c r="AM78" s="312"/>
      <c r="AN78" s="313"/>
      <c r="AO78" s="314"/>
      <c r="AP78" s="195"/>
      <c r="AQ78" s="195"/>
      <c r="AR78" s="195"/>
      <c r="AS78" s="195"/>
      <c r="AT78" s="195"/>
      <c r="AU78" s="226"/>
      <c r="AV78" s="259"/>
      <c r="AW78" s="202"/>
    </row>
    <row r="79" spans="1:56" x14ac:dyDescent="0.25">
      <c r="A79" s="202"/>
      <c r="B79" s="205"/>
      <c r="C79" s="305" t="s">
        <v>51</v>
      </c>
      <c r="D79" s="296"/>
      <c r="E79" s="296"/>
      <c r="F79" s="296"/>
      <c r="G79" s="296"/>
      <c r="H79" s="306"/>
      <c r="I79" s="217"/>
      <c r="J79" s="349" t="str">
        <f>IF('LM Testing 1'!$H126="","",'LM Testing 1'!$Z126)</f>
        <v/>
      </c>
      <c r="K79" s="350"/>
      <c r="L79" s="350"/>
      <c r="M79" s="351"/>
      <c r="N79" s="195"/>
      <c r="O79" s="349" t="str">
        <f>IF('LM Testing 2'!$H126="","",'LM Testing 2'!$Z126)</f>
        <v/>
      </c>
      <c r="P79" s="350"/>
      <c r="Q79" s="350"/>
      <c r="R79" s="351"/>
      <c r="S79" s="195"/>
      <c r="T79" s="349" t="str">
        <f>IF('LM Testing 3'!$H126="","",'LM Testing 3'!$Z126)</f>
        <v/>
      </c>
      <c r="U79" s="350"/>
      <c r="V79" s="350"/>
      <c r="W79" s="351"/>
      <c r="X79" s="195"/>
      <c r="Y79" s="349" t="str">
        <f>IF('LM Testing 4'!$H126="","",'LM Testing 4'!$Z126)</f>
        <v/>
      </c>
      <c r="Z79" s="350"/>
      <c r="AA79" s="350"/>
      <c r="AB79" s="351"/>
      <c r="AC79" s="195"/>
      <c r="AD79" s="294"/>
      <c r="AE79" s="294"/>
      <c r="AF79" s="294"/>
      <c r="AG79" s="294"/>
      <c r="AH79" s="195"/>
      <c r="AI79" s="352" t="str">
        <f t="shared" si="0"/>
        <v/>
      </c>
      <c r="AJ79" s="353"/>
      <c r="AK79" s="354"/>
      <c r="AL79" s="195"/>
      <c r="AM79" s="302"/>
      <c r="AN79" s="303"/>
      <c r="AO79" s="304"/>
      <c r="AP79" s="195"/>
      <c r="AQ79" s="340" t="str">
        <f>IF(BD79="","",BD79)</f>
        <v/>
      </c>
      <c r="AR79" s="341"/>
      <c r="AS79" s="341"/>
      <c r="AT79" s="342"/>
      <c r="AU79" s="226"/>
      <c r="AV79" s="259"/>
      <c r="AW79" s="202"/>
      <c r="AY79" s="20" t="str">
        <f>IF(OR(J79="",$AM$79=""),"",ABS(J79-$AM$79))</f>
        <v/>
      </c>
      <c r="AZ79" s="20" t="str">
        <f>IF(OR(O79="",$AM$79=""),"",ABS(O79-$AM$79))</f>
        <v/>
      </c>
      <c r="BA79" s="20" t="str">
        <f>IF(OR(T79="",$AM$79=""),"",ABS(T79-$AM$79))</f>
        <v/>
      </c>
      <c r="BB79" s="20" t="str">
        <f>IF(OR(Y79="",$AM$79=""),"",ABS(Y79-$AM$79))</f>
        <v/>
      </c>
      <c r="BC79" s="23"/>
      <c r="BD79" s="22" t="str">
        <f>IF(COUNT(AY79,AZ79,BA79,BB79)=0,"",SUM(AY79,AZ79,BA79,BB79)/COUNT(AY79,AZ79,BA79,BB79))</f>
        <v/>
      </c>
    </row>
    <row r="80" spans="1:56" ht="5.0999999999999996" customHeight="1" thickBot="1" x14ac:dyDescent="0.3">
      <c r="A80" s="202"/>
      <c r="B80" s="206"/>
      <c r="C80" s="214"/>
      <c r="D80" s="211"/>
      <c r="E80" s="211"/>
      <c r="F80" s="211"/>
      <c r="G80" s="211"/>
      <c r="H80" s="224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24"/>
      <c r="AV80" s="260"/>
      <c r="AW80" s="202"/>
    </row>
    <row r="81" spans="1:60" ht="5.0999999999999996" customHeight="1" thickTop="1" x14ac:dyDescent="0.25">
      <c r="A81" s="202"/>
      <c r="B81" s="20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259"/>
      <c r="AW81" s="202"/>
    </row>
    <row r="82" spans="1:60" x14ac:dyDescent="0.25">
      <c r="A82" s="202"/>
      <c r="B82" s="205"/>
      <c r="C82" s="336" t="s">
        <v>52</v>
      </c>
      <c r="D82" s="355"/>
      <c r="E82" s="355"/>
      <c r="F82" s="355"/>
      <c r="G82" s="355"/>
      <c r="H82" s="334"/>
      <c r="I82" s="229"/>
      <c r="J82" s="343" t="s">
        <v>53</v>
      </c>
      <c r="K82" s="343"/>
      <c r="L82" s="343"/>
      <c r="M82" s="343"/>
      <c r="N82" s="344"/>
      <c r="O82" s="347" t="s">
        <v>54</v>
      </c>
      <c r="P82" s="343"/>
      <c r="Q82" s="343"/>
      <c r="R82" s="343"/>
      <c r="S82" s="225"/>
      <c r="T82" s="195"/>
      <c r="U82" s="296" t="s">
        <v>28</v>
      </c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195"/>
      <c r="AV82" s="259"/>
      <c r="AW82" s="202"/>
    </row>
    <row r="83" spans="1:60" ht="5.0999999999999996" customHeight="1" x14ac:dyDescent="0.25">
      <c r="A83" s="202"/>
      <c r="B83" s="205"/>
      <c r="C83" s="305"/>
      <c r="D83" s="296"/>
      <c r="E83" s="296"/>
      <c r="F83" s="296"/>
      <c r="G83" s="296"/>
      <c r="H83" s="306"/>
      <c r="I83" s="230"/>
      <c r="J83" s="345"/>
      <c r="K83" s="345"/>
      <c r="L83" s="345"/>
      <c r="M83" s="345"/>
      <c r="N83" s="346"/>
      <c r="O83" s="348"/>
      <c r="P83" s="345"/>
      <c r="Q83" s="345"/>
      <c r="R83" s="345"/>
      <c r="S83" s="239"/>
      <c r="T83" s="217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195"/>
      <c r="AV83" s="259"/>
      <c r="AW83" s="202"/>
    </row>
    <row r="84" spans="1:60" ht="5.0999999999999996" customHeight="1" x14ac:dyDescent="0.25">
      <c r="A84" s="202"/>
      <c r="B84" s="205"/>
      <c r="C84" s="305"/>
      <c r="D84" s="296"/>
      <c r="E84" s="296"/>
      <c r="F84" s="296"/>
      <c r="G84" s="296"/>
      <c r="H84" s="306"/>
      <c r="I84" s="213"/>
      <c r="J84" s="217"/>
      <c r="K84" s="217"/>
      <c r="L84" s="217"/>
      <c r="M84" s="217"/>
      <c r="N84" s="217"/>
      <c r="O84" s="217"/>
      <c r="P84" s="217"/>
      <c r="Q84" s="217"/>
      <c r="R84" s="217"/>
      <c r="S84" s="225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195"/>
      <c r="AV84" s="259"/>
      <c r="AW84" s="202"/>
    </row>
    <row r="85" spans="1:60" x14ac:dyDescent="0.25">
      <c r="A85" s="202"/>
      <c r="B85" s="205"/>
      <c r="C85" s="305"/>
      <c r="D85" s="296"/>
      <c r="E85" s="296"/>
      <c r="F85" s="296"/>
      <c r="G85" s="296"/>
      <c r="H85" s="306"/>
      <c r="I85" s="213"/>
      <c r="J85" s="322"/>
      <c r="K85" s="323"/>
      <c r="L85" s="323"/>
      <c r="M85" s="324"/>
      <c r="N85" s="195"/>
      <c r="O85" s="322"/>
      <c r="P85" s="323"/>
      <c r="Q85" s="323"/>
      <c r="R85" s="324"/>
      <c r="S85" s="226"/>
      <c r="T85" s="247"/>
      <c r="U85" s="325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  <c r="AJ85" s="326"/>
      <c r="AK85" s="326"/>
      <c r="AL85" s="326"/>
      <c r="AM85" s="326"/>
      <c r="AN85" s="326"/>
      <c r="AO85" s="326"/>
      <c r="AP85" s="326"/>
      <c r="AQ85" s="326"/>
      <c r="AR85" s="326"/>
      <c r="AS85" s="326"/>
      <c r="AT85" s="326"/>
      <c r="AU85" s="327"/>
      <c r="AV85" s="259"/>
      <c r="AW85" s="202"/>
    </row>
    <row r="86" spans="1:60" ht="5.0999999999999996" customHeight="1" x14ac:dyDescent="0.25">
      <c r="A86" s="202"/>
      <c r="B86" s="205"/>
      <c r="C86" s="348"/>
      <c r="D86" s="345"/>
      <c r="E86" s="345"/>
      <c r="F86" s="345"/>
      <c r="G86" s="345"/>
      <c r="H86" s="346"/>
      <c r="I86" s="59"/>
      <c r="J86" s="236"/>
      <c r="K86" s="236"/>
      <c r="L86" s="236"/>
      <c r="M86" s="236"/>
      <c r="N86" s="242"/>
      <c r="O86" s="236"/>
      <c r="P86" s="236"/>
      <c r="Q86" s="236"/>
      <c r="R86" s="236"/>
      <c r="S86" s="239"/>
      <c r="T86" s="195"/>
      <c r="U86" s="328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329"/>
      <c r="AG86" s="329"/>
      <c r="AH86" s="329"/>
      <c r="AI86" s="329"/>
      <c r="AJ86" s="329"/>
      <c r="AK86" s="329"/>
      <c r="AL86" s="329"/>
      <c r="AM86" s="329"/>
      <c r="AN86" s="329"/>
      <c r="AO86" s="329"/>
      <c r="AP86" s="329"/>
      <c r="AQ86" s="329"/>
      <c r="AR86" s="329"/>
      <c r="AS86" s="329"/>
      <c r="AT86" s="329"/>
      <c r="AU86" s="330"/>
      <c r="AV86" s="259"/>
      <c r="AW86" s="202"/>
      <c r="BB86" s="10"/>
      <c r="BC86" s="10"/>
      <c r="BD86" s="10"/>
      <c r="BE86" s="10"/>
      <c r="BF86" s="10"/>
      <c r="BG86" s="10"/>
      <c r="BH86" s="10"/>
    </row>
    <row r="87" spans="1:60" x14ac:dyDescent="0.25">
      <c r="A87" s="202"/>
      <c r="B87" s="205"/>
      <c r="C87" s="334"/>
      <c r="D87" s="335"/>
      <c r="E87" s="335"/>
      <c r="F87" s="335"/>
      <c r="G87" s="335"/>
      <c r="H87" s="336"/>
      <c r="I87" s="234"/>
      <c r="J87" s="337"/>
      <c r="K87" s="337"/>
      <c r="L87" s="337"/>
      <c r="M87" s="337"/>
      <c r="N87" s="243"/>
      <c r="O87" s="337"/>
      <c r="P87" s="337"/>
      <c r="Q87" s="337"/>
      <c r="R87" s="337"/>
      <c r="S87" s="243"/>
      <c r="T87" s="195"/>
      <c r="U87" s="328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329"/>
      <c r="AG87" s="329"/>
      <c r="AH87" s="329"/>
      <c r="AI87" s="329"/>
      <c r="AJ87" s="329"/>
      <c r="AK87" s="329"/>
      <c r="AL87" s="329"/>
      <c r="AM87" s="329"/>
      <c r="AN87" s="329"/>
      <c r="AO87" s="329"/>
      <c r="AP87" s="329"/>
      <c r="AQ87" s="329"/>
      <c r="AR87" s="329"/>
      <c r="AS87" s="329"/>
      <c r="AT87" s="329"/>
      <c r="AU87" s="330"/>
      <c r="AV87" s="259"/>
      <c r="AW87" s="202"/>
    </row>
    <row r="88" spans="1:60" ht="5.0999999999999996" customHeight="1" x14ac:dyDescent="0.25">
      <c r="A88" s="202"/>
      <c r="B88" s="205"/>
      <c r="C88" s="195"/>
      <c r="D88" s="195"/>
      <c r="E88" s="195"/>
      <c r="F88" s="195"/>
      <c r="G88" s="195"/>
      <c r="H88" s="195"/>
      <c r="I88" s="195"/>
      <c r="J88" s="237"/>
      <c r="K88" s="237"/>
      <c r="L88" s="237"/>
      <c r="M88" s="237"/>
      <c r="N88" s="195"/>
      <c r="O88" s="237"/>
      <c r="P88" s="237"/>
      <c r="Q88" s="237"/>
      <c r="R88" s="237"/>
      <c r="S88" s="195"/>
      <c r="T88" s="195"/>
      <c r="U88" s="328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329"/>
      <c r="AG88" s="329"/>
      <c r="AH88" s="329"/>
      <c r="AI88" s="329"/>
      <c r="AJ88" s="329"/>
      <c r="AK88" s="329"/>
      <c r="AL88" s="329"/>
      <c r="AM88" s="329"/>
      <c r="AN88" s="329"/>
      <c r="AO88" s="329"/>
      <c r="AP88" s="329"/>
      <c r="AQ88" s="329"/>
      <c r="AR88" s="329"/>
      <c r="AS88" s="329"/>
      <c r="AT88" s="329"/>
      <c r="AU88" s="330"/>
      <c r="AV88" s="259"/>
      <c r="AW88" s="202"/>
    </row>
    <row r="89" spans="1:60" x14ac:dyDescent="0.25">
      <c r="A89" s="202"/>
      <c r="B89" s="205"/>
      <c r="C89" s="306"/>
      <c r="D89" s="338"/>
      <c r="E89" s="338"/>
      <c r="F89" s="338"/>
      <c r="G89" s="338"/>
      <c r="H89" s="305"/>
      <c r="I89" s="217"/>
      <c r="J89" s="339"/>
      <c r="K89" s="339"/>
      <c r="L89" s="339"/>
      <c r="M89" s="339"/>
      <c r="N89" s="195"/>
      <c r="O89" s="339"/>
      <c r="P89" s="339"/>
      <c r="Q89" s="339"/>
      <c r="R89" s="339"/>
      <c r="S89" s="195"/>
      <c r="T89" s="195"/>
      <c r="U89" s="331"/>
      <c r="V89" s="332"/>
      <c r="W89" s="332"/>
      <c r="X89" s="332"/>
      <c r="Y89" s="332"/>
      <c r="Z89" s="332"/>
      <c r="AA89" s="332"/>
      <c r="AB89" s="332"/>
      <c r="AC89" s="332"/>
      <c r="AD89" s="332"/>
      <c r="AE89" s="332"/>
      <c r="AF89" s="332"/>
      <c r="AG89" s="332"/>
      <c r="AH89" s="332"/>
      <c r="AI89" s="332"/>
      <c r="AJ89" s="332"/>
      <c r="AK89" s="332"/>
      <c r="AL89" s="332"/>
      <c r="AM89" s="332"/>
      <c r="AN89" s="332"/>
      <c r="AO89" s="332"/>
      <c r="AP89" s="332"/>
      <c r="AQ89" s="332"/>
      <c r="AR89" s="332"/>
      <c r="AS89" s="332"/>
      <c r="AT89" s="332"/>
      <c r="AU89" s="333"/>
      <c r="AV89" s="259"/>
      <c r="AW89" s="202"/>
    </row>
    <row r="90" spans="1:60" ht="5.0999999999999996" customHeight="1" thickBot="1" x14ac:dyDescent="0.3">
      <c r="A90" s="202"/>
      <c r="B90" s="206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60"/>
      <c r="AW90" s="202"/>
    </row>
    <row r="91" spans="1:60" ht="5.0999999999999996" customHeight="1" thickTop="1" x14ac:dyDescent="0.25">
      <c r="A91" s="202"/>
      <c r="B91" s="20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252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263"/>
      <c r="AW91" s="202"/>
    </row>
    <row r="92" spans="1:60" x14ac:dyDescent="0.25">
      <c r="A92" s="202"/>
      <c r="B92" s="205"/>
      <c r="C92" s="296" t="s">
        <v>29</v>
      </c>
      <c r="D92" s="296"/>
      <c r="E92" s="296"/>
      <c r="F92" s="296"/>
      <c r="G92" s="296"/>
      <c r="H92" s="296"/>
      <c r="I92" s="195"/>
      <c r="J92" s="297"/>
      <c r="K92" s="298"/>
      <c r="L92" s="298"/>
      <c r="M92" s="298"/>
      <c r="N92" s="298"/>
      <c r="O92" s="298"/>
      <c r="P92" s="298"/>
      <c r="Q92" s="298"/>
      <c r="R92" s="299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253"/>
      <c r="AD92" s="300" t="s">
        <v>55</v>
      </c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195"/>
      <c r="AP92" s="195"/>
      <c r="AQ92" s="195"/>
      <c r="AR92" s="195"/>
      <c r="AS92" s="195"/>
      <c r="AT92" s="195"/>
      <c r="AU92" s="195"/>
      <c r="AV92" s="259"/>
      <c r="AW92" s="202"/>
    </row>
    <row r="93" spans="1:60" ht="5.0999999999999996" customHeight="1" x14ac:dyDescent="0.25">
      <c r="A93" s="202"/>
      <c r="B93" s="205"/>
      <c r="C93" s="217"/>
      <c r="D93" s="217"/>
      <c r="E93" s="217"/>
      <c r="F93" s="217"/>
      <c r="G93" s="217"/>
      <c r="H93" s="217"/>
      <c r="I93" s="195"/>
      <c r="J93" s="217"/>
      <c r="K93" s="217"/>
      <c r="L93" s="217"/>
      <c r="M93" s="217"/>
      <c r="N93" s="217"/>
      <c r="O93" s="217"/>
      <c r="P93" s="217"/>
      <c r="Q93" s="217"/>
      <c r="R93" s="217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253"/>
      <c r="AD93" s="300"/>
      <c r="AE93" s="300"/>
      <c r="AF93" s="300"/>
      <c r="AG93" s="300"/>
      <c r="AH93" s="300"/>
      <c r="AI93" s="300"/>
      <c r="AJ93" s="300"/>
      <c r="AK93" s="300"/>
      <c r="AL93" s="300"/>
      <c r="AM93" s="300"/>
      <c r="AN93" s="300"/>
      <c r="AO93" s="195"/>
      <c r="AP93" s="195"/>
      <c r="AQ93" s="195"/>
      <c r="AR93" s="195"/>
      <c r="AS93" s="195"/>
      <c r="AT93" s="195"/>
      <c r="AU93" s="195"/>
      <c r="AV93" s="259"/>
      <c r="AW93" s="202"/>
    </row>
    <row r="94" spans="1:60" ht="13.5" thickBot="1" x14ac:dyDescent="0.3">
      <c r="A94" s="202"/>
      <c r="B94" s="205"/>
      <c r="C94" s="296" t="s">
        <v>56</v>
      </c>
      <c r="D94" s="296"/>
      <c r="E94" s="296"/>
      <c r="F94" s="296"/>
      <c r="G94" s="296"/>
      <c r="H94" s="296"/>
      <c r="I94" s="195"/>
      <c r="J94" s="315"/>
      <c r="K94" s="316"/>
      <c r="L94" s="316"/>
      <c r="M94" s="317"/>
      <c r="N94" s="195"/>
      <c r="O94" s="318" t="s">
        <v>57</v>
      </c>
      <c r="P94" s="318"/>
      <c r="Q94" s="318"/>
      <c r="R94" s="318"/>
      <c r="S94" s="195"/>
      <c r="T94" s="319"/>
      <c r="U94" s="320"/>
      <c r="V94" s="320"/>
      <c r="W94" s="321"/>
      <c r="X94" s="195"/>
      <c r="Y94" s="195"/>
      <c r="Z94" s="195"/>
      <c r="AA94" s="195"/>
      <c r="AB94" s="195"/>
      <c r="AC94" s="254"/>
      <c r="AD94" s="301"/>
      <c r="AE94" s="301"/>
      <c r="AF94" s="301"/>
      <c r="AG94" s="301"/>
      <c r="AH94" s="301"/>
      <c r="AI94" s="301"/>
      <c r="AJ94" s="301"/>
      <c r="AK94" s="301"/>
      <c r="AL94" s="301"/>
      <c r="AM94" s="301"/>
      <c r="AN94" s="301"/>
      <c r="AO94" s="211"/>
      <c r="AP94" s="211"/>
      <c r="AQ94" s="211"/>
      <c r="AR94" s="211"/>
      <c r="AS94" s="211"/>
      <c r="AT94" s="211"/>
      <c r="AU94" s="211"/>
      <c r="AV94" s="260"/>
      <c r="AW94" s="202"/>
    </row>
    <row r="95" spans="1:60" ht="5.0999999999999996" customHeight="1" thickTop="1" x14ac:dyDescent="0.25">
      <c r="A95" s="202"/>
      <c r="B95" s="205"/>
      <c r="C95" s="195"/>
      <c r="D95" s="195"/>
      <c r="E95" s="195"/>
      <c r="F95" s="195"/>
      <c r="G95" s="195"/>
      <c r="H95" s="195"/>
      <c r="I95" s="195"/>
      <c r="J95" s="295"/>
      <c r="K95" s="295"/>
      <c r="L95" s="295"/>
      <c r="M95" s="2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259"/>
      <c r="AW95" s="202"/>
    </row>
    <row r="96" spans="1:60" x14ac:dyDescent="0.25">
      <c r="A96" s="202"/>
      <c r="B96" s="205"/>
      <c r="C96" s="296" t="s">
        <v>32</v>
      </c>
      <c r="D96" s="296"/>
      <c r="E96" s="296"/>
      <c r="F96" s="296"/>
      <c r="G96" s="296"/>
      <c r="H96" s="296"/>
      <c r="I96" s="195"/>
      <c r="J96" s="297"/>
      <c r="K96" s="298"/>
      <c r="L96" s="298"/>
      <c r="M96" s="298"/>
      <c r="N96" s="298"/>
      <c r="O96" s="298"/>
      <c r="P96" s="298"/>
      <c r="Q96" s="298"/>
      <c r="R96" s="299"/>
      <c r="S96" s="195"/>
      <c r="T96" s="195"/>
      <c r="U96" s="195"/>
      <c r="V96" s="195"/>
      <c r="W96" s="195"/>
      <c r="X96" s="195"/>
      <c r="Y96" s="296" t="s">
        <v>58</v>
      </c>
      <c r="Z96" s="296"/>
      <c r="AA96" s="296"/>
      <c r="AB96" s="296"/>
      <c r="AC96" s="195"/>
      <c r="AD96" s="297"/>
      <c r="AE96" s="298"/>
      <c r="AF96" s="298"/>
      <c r="AG96" s="298"/>
      <c r="AH96" s="298"/>
      <c r="AI96" s="298"/>
      <c r="AJ96" s="298"/>
      <c r="AK96" s="299"/>
      <c r="AL96" s="195"/>
      <c r="AM96" s="195"/>
      <c r="AN96" s="195"/>
      <c r="AO96" s="195"/>
      <c r="AP96" s="195"/>
      <c r="AQ96" s="195"/>
      <c r="AR96" s="195"/>
      <c r="AS96" s="195"/>
      <c r="AT96" s="195"/>
      <c r="AU96" s="195"/>
      <c r="AV96" s="259"/>
      <c r="AW96" s="202"/>
    </row>
    <row r="97" spans="1:49" s="1" customFormat="1" ht="13.5" thickBot="1" x14ac:dyDescent="0.3">
      <c r="A97" s="202"/>
      <c r="B97" s="209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18"/>
      <c r="AT97" s="218"/>
      <c r="AU97" s="218"/>
      <c r="AV97" s="264"/>
      <c r="AW97" s="202"/>
    </row>
    <row r="98" spans="1:49" ht="6.95" customHeight="1" x14ac:dyDescent="0.25">
      <c r="A98" s="202"/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</row>
  </sheetData>
  <sheetProtection selectLockedCells="1"/>
  <mergeCells count="329">
    <mergeCell ref="AJ3:AU5"/>
    <mergeCell ref="L5:P5"/>
    <mergeCell ref="Q5:U5"/>
    <mergeCell ref="C11:F11"/>
    <mergeCell ref="G11:AI11"/>
    <mergeCell ref="C14:F14"/>
    <mergeCell ref="Z14:AE14"/>
    <mergeCell ref="AJ14:AK14"/>
    <mergeCell ref="AM14:AP14"/>
    <mergeCell ref="AE7:AI7"/>
    <mergeCell ref="AJ7:AK7"/>
    <mergeCell ref="AM7:AP7"/>
    <mergeCell ref="C9:F9"/>
    <mergeCell ref="G9:Q9"/>
    <mergeCell ref="V9:AD9"/>
    <mergeCell ref="AE9:AI9"/>
    <mergeCell ref="AJ9:AK9"/>
    <mergeCell ref="G14:K14"/>
    <mergeCell ref="AM9:AN9"/>
    <mergeCell ref="C7:F7"/>
    <mergeCell ref="G7:O7"/>
    <mergeCell ref="P7:T7"/>
    <mergeCell ref="U7:Y7"/>
    <mergeCell ref="AA7:AD7"/>
    <mergeCell ref="AE10:AI10"/>
    <mergeCell ref="C19:H21"/>
    <mergeCell ref="C16:F16"/>
    <mergeCell ref="L16:Q16"/>
    <mergeCell ref="R16:AB16"/>
    <mergeCell ref="AJ16:AN16"/>
    <mergeCell ref="AO16:AP16"/>
    <mergeCell ref="J19:M21"/>
    <mergeCell ref="O19:R21"/>
    <mergeCell ref="T19:W21"/>
    <mergeCell ref="Y19:AB21"/>
    <mergeCell ref="AD19:AG21"/>
    <mergeCell ref="AI19:AK21"/>
    <mergeCell ref="AM19:AO21"/>
    <mergeCell ref="G16:K16"/>
    <mergeCell ref="AI23:AK23"/>
    <mergeCell ref="AM23:AO23"/>
    <mergeCell ref="AR23:AT27"/>
    <mergeCell ref="J24:M24"/>
    <mergeCell ref="O24:R24"/>
    <mergeCell ref="T24:W24"/>
    <mergeCell ref="Y24:AB24"/>
    <mergeCell ref="AD24:AG24"/>
    <mergeCell ref="AI25:AK25"/>
    <mergeCell ref="AM25:AO25"/>
    <mergeCell ref="C23:H23"/>
    <mergeCell ref="J23:M23"/>
    <mergeCell ref="O23:R23"/>
    <mergeCell ref="T23:W23"/>
    <mergeCell ref="Y23:AB23"/>
    <mergeCell ref="AD23:AG23"/>
    <mergeCell ref="C25:H25"/>
    <mergeCell ref="J25:M25"/>
    <mergeCell ref="O25:R25"/>
    <mergeCell ref="T25:W25"/>
    <mergeCell ref="Y25:AB25"/>
    <mergeCell ref="AD25:AG25"/>
    <mergeCell ref="AD33:AG33"/>
    <mergeCell ref="C31:H31"/>
    <mergeCell ref="J31:M31"/>
    <mergeCell ref="O31:R31"/>
    <mergeCell ref="T31:W31"/>
    <mergeCell ref="Y31:AB31"/>
    <mergeCell ref="AD31:AG31"/>
    <mergeCell ref="AI27:AK27"/>
    <mergeCell ref="AM27:AO27"/>
    <mergeCell ref="C29:H29"/>
    <mergeCell ref="J29:M29"/>
    <mergeCell ref="O29:R29"/>
    <mergeCell ref="T29:W29"/>
    <mergeCell ref="Y29:AB29"/>
    <mergeCell ref="AD29:AG29"/>
    <mergeCell ref="AI29:AK29"/>
    <mergeCell ref="AM29:AO29"/>
    <mergeCell ref="C27:H27"/>
    <mergeCell ref="J27:M27"/>
    <mergeCell ref="O27:R27"/>
    <mergeCell ref="T27:W27"/>
    <mergeCell ref="Y27:AB27"/>
    <mergeCell ref="AD27:AG27"/>
    <mergeCell ref="C33:H33"/>
    <mergeCell ref="AM37:AO37"/>
    <mergeCell ref="C40:H42"/>
    <mergeCell ref="AI40:AK42"/>
    <mergeCell ref="AM40:AO42"/>
    <mergeCell ref="AI35:AK35"/>
    <mergeCell ref="C37:H37"/>
    <mergeCell ref="J37:M37"/>
    <mergeCell ref="O37:R37"/>
    <mergeCell ref="T37:W37"/>
    <mergeCell ref="Y37:AB37"/>
    <mergeCell ref="AD37:AG37"/>
    <mergeCell ref="AI37:AK37"/>
    <mergeCell ref="C35:H35"/>
    <mergeCell ref="J35:M35"/>
    <mergeCell ref="O35:R35"/>
    <mergeCell ref="T35:W35"/>
    <mergeCell ref="Y35:AB35"/>
    <mergeCell ref="AD35:AG35"/>
    <mergeCell ref="AQ40:AT42"/>
    <mergeCell ref="C44:H44"/>
    <mergeCell ref="J44:M44"/>
    <mergeCell ref="O44:R44"/>
    <mergeCell ref="T44:W44"/>
    <mergeCell ref="Y44:AB44"/>
    <mergeCell ref="AM44:AO44"/>
    <mergeCell ref="AD44:AG44"/>
    <mergeCell ref="J40:M42"/>
    <mergeCell ref="O40:R42"/>
    <mergeCell ref="T40:W42"/>
    <mergeCell ref="Y40:AB42"/>
    <mergeCell ref="AD40:AG42"/>
    <mergeCell ref="AM48:AO48"/>
    <mergeCell ref="J45:M45"/>
    <mergeCell ref="O45:R45"/>
    <mergeCell ref="T45:W45"/>
    <mergeCell ref="Y45:AB45"/>
    <mergeCell ref="C46:H46"/>
    <mergeCell ref="J46:M46"/>
    <mergeCell ref="O46:R46"/>
    <mergeCell ref="T46:W46"/>
    <mergeCell ref="Y46:AB46"/>
    <mergeCell ref="AD45:AG45"/>
    <mergeCell ref="AD46:AG46"/>
    <mergeCell ref="AD48:AG48"/>
    <mergeCell ref="C48:H48"/>
    <mergeCell ref="J48:M48"/>
    <mergeCell ref="O48:R48"/>
    <mergeCell ref="T48:W48"/>
    <mergeCell ref="Y48:AB48"/>
    <mergeCell ref="AM50:AO50"/>
    <mergeCell ref="C52:H52"/>
    <mergeCell ref="J52:M52"/>
    <mergeCell ref="O52:R52"/>
    <mergeCell ref="T52:W52"/>
    <mergeCell ref="Y52:AB52"/>
    <mergeCell ref="AI52:AK52"/>
    <mergeCell ref="AM52:AO52"/>
    <mergeCell ref="C50:H50"/>
    <mergeCell ref="J50:M50"/>
    <mergeCell ref="O50:R50"/>
    <mergeCell ref="T50:W50"/>
    <mergeCell ref="Y50:AB50"/>
    <mergeCell ref="AI50:AK50"/>
    <mergeCell ref="AD50:AG50"/>
    <mergeCell ref="AD52:AG52"/>
    <mergeCell ref="AD51:AG51"/>
    <mergeCell ref="AM54:AO54"/>
    <mergeCell ref="AQ54:AT54"/>
    <mergeCell ref="C56:H56"/>
    <mergeCell ref="J56:M56"/>
    <mergeCell ref="O56:R56"/>
    <mergeCell ref="T56:W56"/>
    <mergeCell ref="Y56:AB56"/>
    <mergeCell ref="AI56:AK56"/>
    <mergeCell ref="AM56:AO56"/>
    <mergeCell ref="AD56:AG56"/>
    <mergeCell ref="C54:H54"/>
    <mergeCell ref="J54:M54"/>
    <mergeCell ref="O54:R54"/>
    <mergeCell ref="T54:W54"/>
    <mergeCell ref="Y54:AB54"/>
    <mergeCell ref="AI54:AK54"/>
    <mergeCell ref="AD54:AG54"/>
    <mergeCell ref="AM58:AO58"/>
    <mergeCell ref="C60:H60"/>
    <mergeCell ref="J60:M60"/>
    <mergeCell ref="O60:R60"/>
    <mergeCell ref="T60:W60"/>
    <mergeCell ref="Y60:AB60"/>
    <mergeCell ref="AI60:AK60"/>
    <mergeCell ref="AM60:AO60"/>
    <mergeCell ref="AD58:AG58"/>
    <mergeCell ref="AD60:AG60"/>
    <mergeCell ref="C58:H58"/>
    <mergeCell ref="J58:M58"/>
    <mergeCell ref="O58:R58"/>
    <mergeCell ref="T58:W58"/>
    <mergeCell ref="Y58:AB58"/>
    <mergeCell ref="AI58:AK58"/>
    <mergeCell ref="AQ60:AT60"/>
    <mergeCell ref="C63:H65"/>
    <mergeCell ref="J63:M65"/>
    <mergeCell ref="O63:R65"/>
    <mergeCell ref="T63:W65"/>
    <mergeCell ref="Y63:AB65"/>
    <mergeCell ref="AD63:AG65"/>
    <mergeCell ref="AI63:AK65"/>
    <mergeCell ref="AM63:AO65"/>
    <mergeCell ref="AQ63:AT65"/>
    <mergeCell ref="AM67:AO67"/>
    <mergeCell ref="C68:H68"/>
    <mergeCell ref="J68:M68"/>
    <mergeCell ref="O68:R68"/>
    <mergeCell ref="T68:W68"/>
    <mergeCell ref="Y68:AB68"/>
    <mergeCell ref="AI68:AK68"/>
    <mergeCell ref="AM68:AO68"/>
    <mergeCell ref="AD67:AG67"/>
    <mergeCell ref="AD68:AG68"/>
    <mergeCell ref="C67:H67"/>
    <mergeCell ref="J67:M67"/>
    <mergeCell ref="O67:R67"/>
    <mergeCell ref="T67:W67"/>
    <mergeCell ref="Y67:AB67"/>
    <mergeCell ref="AI67:AK67"/>
    <mergeCell ref="AM69:AO69"/>
    <mergeCell ref="C70:H70"/>
    <mergeCell ref="J70:M70"/>
    <mergeCell ref="O70:R70"/>
    <mergeCell ref="T70:W70"/>
    <mergeCell ref="Y70:AB70"/>
    <mergeCell ref="AI70:AK70"/>
    <mergeCell ref="AM70:AO70"/>
    <mergeCell ref="AD69:AG69"/>
    <mergeCell ref="AD70:AG70"/>
    <mergeCell ref="C69:H69"/>
    <mergeCell ref="J69:M69"/>
    <mergeCell ref="O69:R69"/>
    <mergeCell ref="T69:W69"/>
    <mergeCell ref="Y69:AB69"/>
    <mergeCell ref="AI69:AK69"/>
    <mergeCell ref="AM71:AO71"/>
    <mergeCell ref="C72:H72"/>
    <mergeCell ref="J72:M72"/>
    <mergeCell ref="O72:R72"/>
    <mergeCell ref="T72:W72"/>
    <mergeCell ref="Y72:AB72"/>
    <mergeCell ref="AI72:AK72"/>
    <mergeCell ref="AM72:AO72"/>
    <mergeCell ref="AD71:AG71"/>
    <mergeCell ref="AD72:AG72"/>
    <mergeCell ref="C71:H71"/>
    <mergeCell ref="J71:M71"/>
    <mergeCell ref="O71:R71"/>
    <mergeCell ref="T71:W71"/>
    <mergeCell ref="Y71:AB71"/>
    <mergeCell ref="AI71:AK71"/>
    <mergeCell ref="AM73:AO73"/>
    <mergeCell ref="AQ73:AT73"/>
    <mergeCell ref="C74:H74"/>
    <mergeCell ref="J74:M74"/>
    <mergeCell ref="O74:R74"/>
    <mergeCell ref="T74:W74"/>
    <mergeCell ref="Y74:AB74"/>
    <mergeCell ref="AI74:AK74"/>
    <mergeCell ref="AM74:AO74"/>
    <mergeCell ref="AD73:AG73"/>
    <mergeCell ref="C73:H73"/>
    <mergeCell ref="J73:M73"/>
    <mergeCell ref="O73:R73"/>
    <mergeCell ref="T73:W73"/>
    <mergeCell ref="Y73:AB73"/>
    <mergeCell ref="AI73:AK73"/>
    <mergeCell ref="AD74:AG74"/>
    <mergeCell ref="J77:M77"/>
    <mergeCell ref="O77:R77"/>
    <mergeCell ref="T77:W77"/>
    <mergeCell ref="Y77:AB77"/>
    <mergeCell ref="AI77:AK77"/>
    <mergeCell ref="AM75:AO75"/>
    <mergeCell ref="C76:H76"/>
    <mergeCell ref="J76:M76"/>
    <mergeCell ref="O76:R76"/>
    <mergeCell ref="T76:W76"/>
    <mergeCell ref="Y76:AB76"/>
    <mergeCell ref="AI76:AK76"/>
    <mergeCell ref="AM76:AO76"/>
    <mergeCell ref="C75:H75"/>
    <mergeCell ref="J75:M75"/>
    <mergeCell ref="O75:R75"/>
    <mergeCell ref="T75:W75"/>
    <mergeCell ref="Y75:AB75"/>
    <mergeCell ref="AI75:AK75"/>
    <mergeCell ref="AD75:AG75"/>
    <mergeCell ref="AD76:AG76"/>
    <mergeCell ref="AD77:AG77"/>
    <mergeCell ref="AM77:AO77"/>
    <mergeCell ref="C77:H77"/>
    <mergeCell ref="AQ79:AT79"/>
    <mergeCell ref="J82:N83"/>
    <mergeCell ref="O82:R83"/>
    <mergeCell ref="U82:AT83"/>
    <mergeCell ref="C79:H79"/>
    <mergeCell ref="J79:M79"/>
    <mergeCell ref="O79:R79"/>
    <mergeCell ref="T79:W79"/>
    <mergeCell ref="Y79:AB79"/>
    <mergeCell ref="AI79:AK79"/>
    <mergeCell ref="C82:H86"/>
    <mergeCell ref="O94:R94"/>
    <mergeCell ref="T94:W94"/>
    <mergeCell ref="J85:M85"/>
    <mergeCell ref="O85:R85"/>
    <mergeCell ref="U85:AU89"/>
    <mergeCell ref="C87:H87"/>
    <mergeCell ref="J87:M87"/>
    <mergeCell ref="O87:R87"/>
    <mergeCell ref="C89:H89"/>
    <mergeCell ref="J89:M89"/>
    <mergeCell ref="O89:R89"/>
    <mergeCell ref="J33:M33"/>
    <mergeCell ref="O33:R33"/>
    <mergeCell ref="T33:W33"/>
    <mergeCell ref="Y33:AB33"/>
    <mergeCell ref="AD78:AG78"/>
    <mergeCell ref="AD79:AG79"/>
    <mergeCell ref="J95:M95"/>
    <mergeCell ref="C96:H96"/>
    <mergeCell ref="J96:R96"/>
    <mergeCell ref="Y96:AB96"/>
    <mergeCell ref="AD96:AK96"/>
    <mergeCell ref="C92:H92"/>
    <mergeCell ref="J92:R92"/>
    <mergeCell ref="AD92:AN94"/>
    <mergeCell ref="AM79:AO79"/>
    <mergeCell ref="C78:H78"/>
    <mergeCell ref="J78:M78"/>
    <mergeCell ref="O78:R78"/>
    <mergeCell ref="T78:W78"/>
    <mergeCell ref="Y78:AB78"/>
    <mergeCell ref="AI78:AK78"/>
    <mergeCell ref="AM78:AO78"/>
    <mergeCell ref="C94:H94"/>
    <mergeCell ref="J94:M94"/>
  </mergeCells>
  <dataValidations count="21">
    <dataValidation type="list" allowBlank="1" showInputMessage="1" showErrorMessage="1" sqref="AO16:AP16" xr:uid="{E2171EF9-B474-41A7-9DDC-1D147B7CF94C}">
      <formula1>"75,100"</formula1>
    </dataValidation>
    <dataValidation type="whole" allowBlank="1" showInputMessage="1" showErrorMessage="1" errorTitle="Invalid Spec. Rate" error="Please enter a number between 0 and 9999." sqref="J31:M31 AD31:AG31 Y31:AB31 T31:W31 O31:R31" xr:uid="{F16D5A86-47AB-4BF5-BC3B-59305FD2A2DC}">
      <formula1>0</formula1>
      <formula2>9999</formula2>
    </dataValidation>
    <dataValidation type="textLength" allowBlank="1" showInputMessage="1" showErrorMessage="1" errorTitle="Invalid Report No." error="Please enter a Report No. between 1 and 4 characters long." sqref="U7:Y7" xr:uid="{26F69C2A-F0D0-4FDA-AAB4-3B3AA165E9B3}">
      <formula1>1</formula1>
      <formula2>4</formula2>
    </dataValidation>
    <dataValidation type="textLength" allowBlank="1" showInputMessage="1" showErrorMessage="1" errorTitle="Invalid Lot No." error="Please enter a Lot No. between 1 and 4 characters long." sqref="AE7:AI7" xr:uid="{ECD2292A-301C-4221-9054-BBFDAC73BAE5}">
      <formula1>1</formula1>
      <formula2>4</formula2>
    </dataValidation>
    <dataValidation type="decimal" allowBlank="1" showInputMessage="1" showErrorMessage="1" errorTitle="Invalid JMF % Passing" error="Please enter a value between 0 and 100." sqref="AM67:AO79" xr:uid="{85E9ADB3-3ECF-4607-A04D-8F1DB9F2759F}">
      <formula1>0</formula1>
      <formula2>100</formula2>
    </dataValidation>
    <dataValidation type="decimal" allowBlank="1" showInputMessage="1" showErrorMessage="1" errorTitle="Invalid Asphalt Binder" error="Please enter a value between 2 and 9." sqref="AM60:AO60" xr:uid="{E5E194CA-1531-4394-8CEA-567D483F7F56}">
      <formula1>2</formula1>
      <formula2>9</formula2>
    </dataValidation>
    <dataValidation type="decimal" allowBlank="1" showInputMessage="1" showErrorMessage="1" errorTitle="Invalid V.F.A." error="Please enter a value between 50 and 85." sqref="AM58:AO58" xr:uid="{1E7B2342-D9C7-45DF-A8E7-A6CDD70E2874}">
      <formula1>50</formula1>
      <formula2>85</formula2>
    </dataValidation>
    <dataValidation type="decimal" allowBlank="1" showInputMessage="1" showErrorMessage="1" errorTitle="Invalid V.M.A." error="Please enter a value between 10 and 20." sqref="AM56:AO56" xr:uid="{9C5D4088-B94E-4306-A970-F7CB6898F12C}">
      <formula1>10</formula1>
      <formula2>20</formula2>
    </dataValidation>
    <dataValidation type="decimal" allowBlank="1" showInputMessage="1" showErrorMessage="1" errorTitle="Invalid T.M.R.D." error="Please enter a value between 2 and 3." sqref="AM50:AO50" xr:uid="{09B027B9-51EB-4B34-A4D0-4A31CC771E1E}">
      <formula1>2</formula1>
      <formula2>3</formula2>
    </dataValidation>
    <dataValidation type="decimal" allowBlank="1" showInputMessage="1" showErrorMessage="1" errorTitle="Invalid Bulk R.D." error="Please enter a value between 2 and 3." sqref="AM52:AO52" xr:uid="{9D75B02D-A96C-402E-86B2-2D1393E12C71}">
      <formula1>2</formula1>
      <formula2>3</formula2>
    </dataValidation>
    <dataValidation type="whole" allowBlank="1" showInputMessage="1" showErrorMessage="1" errorTitle="Invalid Thickness" error="Please enter a value between 1 and 100." sqref="AM35:AO35" xr:uid="{7F2F1582-0866-462E-907A-EA027F77B4AA}">
      <formula1>1</formula1>
      <formula2>100</formula2>
    </dataValidation>
    <dataValidation type="decimal" allowBlank="1" showInputMessage="1" showErrorMessage="1" errorTitle="Invalid WBRD" error="Please enter a value less than 10." sqref="AM14" xr:uid="{0AE0C9A2-3940-4EFF-9103-665FAA47A94C}">
      <formula1>0</formula1>
      <formula2>9.999</formula2>
    </dataValidation>
    <dataValidation allowBlank="1" showInputMessage="1" showErrorMessage="1" errorTitle="Invalid Station" error="Please enter the Station without the &quot;+&quot; sign." sqref="J27:M27 Y27:AB27 O27:R27 T27:W27 AD27:AG27" xr:uid="{5FE5EFBF-CE8B-49A9-A1C9-4C8B2E8A65D2}"/>
    <dataValidation allowBlank="1" showInputMessage="1" showErrorMessage="1" errorTitle="Invalid Bulk R.D." error="Please enter a value between 2 and 3." sqref="J29:M29 O29:R29 T29:W29 Y29:AB29 AD29:AG29 J52:M52 O52:R52 T52:W52 Y52:AB52" xr:uid="{F8012128-7CD0-4E78-8F34-8006135BFF7F}"/>
    <dataValidation allowBlank="1" showInputMessage="1" showErrorMessage="1" errorTitle="Invalid T.M.R.D." error="Please enter a value between 2 and 3." sqref="J50:M50 O50:R50 T50:W50 Y50:AB50 AD50:AG52 AD48:AG48 AD44:AG44" xr:uid="{37DB63AE-F04B-4B72-85FA-293711144E76}"/>
    <dataValidation allowBlank="1" showInputMessage="1" showErrorMessage="1" errorTitle="Invalid V.M.A." error="Please enter a value between 10 and 20." sqref="J56:M56 O56:R56 T56:W56 Y56:AB56 AD56:AG56" xr:uid="{94F15CEF-7673-4A6A-87D5-7B32057CA768}"/>
    <dataValidation allowBlank="1" showInputMessage="1" showErrorMessage="1" errorTitle="Invalid V.F.A." error="Please enter a value between 50 and 85." sqref="J58:M58 O58:R58 T58:W58 Y58:AB58 AD58:AG58" xr:uid="{6F60F1DA-5307-4215-A913-BF232389AA04}"/>
    <dataValidation allowBlank="1" showInputMessage="1" showErrorMessage="1" errorTitle="Invalid Asphalt Binder" error="Please enter a value between 2 and 9." sqref="J60:M60 O60:R60 T60:W60 Y60:AB60 AD60:AG60" xr:uid="{11FAFD59-6CA0-4C32-9C6F-86CB089C1BD5}"/>
    <dataValidation allowBlank="1" showInputMessage="1" showErrorMessage="1" errorTitle="Invalid Aggregate Gradation %" error="Please enter a value between 0 and 100." sqref="J67:M79 O67:R79 T67:W79 Y67:AB79 AD67:AG79" xr:uid="{C7FAAD17-B770-4C19-A206-D5C2B0744A32}"/>
    <dataValidation type="date" allowBlank="1" showInputMessage="1" showErrorMessage="1" errorTitle="Error" error="Please enter a valid date." sqref="AE9:AI9" xr:uid="{A2A4A067-1154-4819-9986-C015A9A28CE6}">
      <formula1>1</formula1>
      <formula2>401768</formula2>
    </dataValidation>
    <dataValidation type="list" allowBlank="1" showInputMessage="1" showErrorMessage="1" sqref="AM9:AN9" xr:uid="{CFB51846-1C55-4568-8F10-A6A4661B32AD}">
      <formula1>"1,2,3,4"</formula1>
    </dataValidation>
  </dataValidations>
  <printOptions horizontalCentered="1" verticalCentered="1"/>
  <pageMargins left="0" right="0" top="0" bottom="0" header="0" footer="0"/>
  <pageSetup scale="85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40</xdr:col>
                    <xdr:colOff>47625</xdr:colOff>
                    <xdr:row>91</xdr:row>
                    <xdr:rowOff>47625</xdr:rowOff>
                  </from>
                  <to>
                    <xdr:col>45</xdr:col>
                    <xdr:colOff>190500</xdr:colOff>
                    <xdr:row>93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Report No." error="Please enter a Report No. between 1 and 4 characters long." xr:uid="{F1C5AB98-D8F2-41BE-9D31-6DF1EBD2E401}">
          <x14:formula1>
            <xm:f>Control!$C$2:$C$13</xm:f>
          </x14:formula1>
          <xm:sqref>G16:K16</xm:sqref>
        </x14:dataValidation>
        <x14:dataValidation type="list" allowBlank="1" showInputMessage="1" showErrorMessage="1" xr:uid="{63719D2D-428A-4DB4-9F60-94FE12462AC1}">
          <x14:formula1>
            <xm:f>Control!$D$2:$D$6</xm:f>
          </x14:formula1>
          <xm:sqref>R16:AB16</xm:sqref>
        </x14:dataValidation>
        <x14:dataValidation type="list" allowBlank="1" showInputMessage="1" showErrorMessage="1" errorTitle="Invalid Report No." error="Please enter a Report No. between 1 and 4 characters long." xr:uid="{CF80B1EE-678F-4363-BDE5-3D84E97045C3}">
          <x14:formula1>
            <xm:f>Control!$B$2:$B$11</xm:f>
          </x14:formula1>
          <xm:sqref>G14:K14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7B88-485A-4378-85DC-FE49AC960CC3}">
  <sheetPr codeName="Sheet2">
    <pageSetUpPr fitToPage="1"/>
  </sheetPr>
  <dimension ref="A1:BJ105"/>
  <sheetViews>
    <sheetView showGridLines="0" showRowColHeaders="0" workbookViewId="0">
      <selection activeCell="Y14" sqref="Y14:AC14"/>
    </sheetView>
  </sheetViews>
  <sheetFormatPr defaultColWidth="0" defaultRowHeight="12.75" customHeight="1" zeroHeight="1" x14ac:dyDescent="0.2"/>
  <cols>
    <col min="1" max="1" width="1.7109375" style="11" customWidth="1"/>
    <col min="2" max="2" width="0.85546875" style="11" customWidth="1"/>
    <col min="3" max="16" width="2.7109375" style="11" customWidth="1"/>
    <col min="17" max="17" width="0.85546875" style="11" customWidth="1"/>
    <col min="18" max="22" width="2.7109375" style="11" customWidth="1"/>
    <col min="23" max="24" width="0.85546875" style="11" customWidth="1"/>
    <col min="25" max="29" width="2.7109375" style="11" customWidth="1"/>
    <col min="30" max="31" width="0.85546875" style="11" customWidth="1"/>
    <col min="32" max="36" width="2.7109375" style="11" customWidth="1"/>
    <col min="37" max="38" width="0.85546875" style="11" customWidth="1"/>
    <col min="39" max="43" width="2.7109375" style="11" customWidth="1"/>
    <col min="44" max="45" width="0.85546875" style="11" customWidth="1"/>
    <col min="46" max="50" width="2.7109375" style="11" customWidth="1"/>
    <col min="51" max="52" width="0.85546875" style="11" customWidth="1"/>
    <col min="53" max="53" width="1.7109375" style="11" customWidth="1"/>
    <col min="54" max="57" width="9.140625" style="11" hidden="1" customWidth="1"/>
    <col min="58" max="58" width="8.28515625" style="11" hidden="1" customWidth="1"/>
    <col min="59" max="59" width="9.140625" style="11" hidden="1" customWidth="1"/>
    <col min="60" max="60" width="8.85546875" style="11" hidden="1" customWidth="1"/>
    <col min="61" max="61" width="9.140625" style="11" hidden="1" customWidth="1"/>
    <col min="62" max="62" width="12.7109375" style="11" hidden="1" customWidth="1"/>
    <col min="63" max="16384" width="9.140625" style="11" hidden="1"/>
  </cols>
  <sheetData>
    <row r="1" spans="1:53" ht="8.1" customHeight="1" thickBot="1" x14ac:dyDescent="0.2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</row>
    <row r="2" spans="1:53" ht="8.1" customHeight="1" x14ac:dyDescent="0.2">
      <c r="A2" s="127"/>
      <c r="B2" s="156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81"/>
      <c r="W2" s="181"/>
      <c r="X2" s="181"/>
      <c r="Y2" s="186"/>
      <c r="Z2" s="188"/>
      <c r="AA2" s="188"/>
      <c r="AB2" s="188"/>
      <c r="AC2" s="188"/>
      <c r="AD2" s="188"/>
      <c r="AE2" s="188"/>
      <c r="AF2" s="186"/>
      <c r="AG2" s="186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97"/>
      <c r="BA2" s="127"/>
    </row>
    <row r="3" spans="1:53" ht="12.75" customHeight="1" x14ac:dyDescent="0.2">
      <c r="A3" s="127"/>
      <c r="B3" s="157"/>
      <c r="C3" s="163"/>
      <c r="D3" s="163"/>
      <c r="E3" s="163"/>
      <c r="F3" s="163"/>
      <c r="G3" s="163"/>
      <c r="H3" s="163"/>
      <c r="I3" s="163"/>
      <c r="J3" s="163"/>
      <c r="K3" s="163"/>
      <c r="L3" s="163" t="s">
        <v>243</v>
      </c>
      <c r="M3" s="163"/>
      <c r="N3" s="163"/>
      <c r="O3" s="163"/>
      <c r="P3" s="163"/>
      <c r="Q3" s="163"/>
      <c r="R3" s="163"/>
      <c r="S3" s="163"/>
      <c r="T3" s="163"/>
      <c r="U3" s="163"/>
      <c r="V3" s="182"/>
      <c r="W3" s="182"/>
      <c r="X3" s="182"/>
      <c r="Y3" s="187"/>
      <c r="Z3" s="187"/>
      <c r="AA3" s="187"/>
      <c r="AB3" s="187"/>
      <c r="AC3" s="187"/>
      <c r="AD3" s="187"/>
      <c r="AE3" s="187"/>
      <c r="AF3" s="443" t="s">
        <v>245</v>
      </c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198"/>
      <c r="BA3" s="127"/>
    </row>
    <row r="4" spans="1:53" ht="15.75" customHeight="1" x14ac:dyDescent="0.25">
      <c r="A4" s="127"/>
      <c r="B4" s="158"/>
      <c r="C4" s="163"/>
      <c r="D4" s="163"/>
      <c r="E4" s="163"/>
      <c r="F4" s="163"/>
      <c r="G4" s="163"/>
      <c r="H4" s="169"/>
      <c r="I4" s="169"/>
      <c r="J4" s="169"/>
      <c r="K4" s="169"/>
      <c r="L4" s="163" t="s">
        <v>246</v>
      </c>
      <c r="M4" s="127"/>
      <c r="N4" s="127"/>
      <c r="O4" s="127"/>
      <c r="P4" s="127"/>
      <c r="Q4" s="127"/>
      <c r="R4" s="127"/>
      <c r="S4" s="127"/>
      <c r="T4" s="127"/>
      <c r="U4" s="180"/>
      <c r="V4" s="180"/>
      <c r="W4" s="180"/>
      <c r="X4" s="180"/>
      <c r="Y4" s="187"/>
      <c r="Z4" s="187"/>
      <c r="AA4" s="187"/>
      <c r="AB4" s="187"/>
      <c r="AC4" s="187"/>
      <c r="AD4" s="187"/>
      <c r="AE4" s="187"/>
      <c r="AF4" s="443"/>
      <c r="AG4" s="443"/>
      <c r="AH4" s="443"/>
      <c r="AI4" s="443"/>
      <c r="AJ4" s="443"/>
      <c r="AK4" s="443"/>
      <c r="AL4" s="443"/>
      <c r="AM4" s="443"/>
      <c r="AN4" s="443"/>
      <c r="AO4" s="443"/>
      <c r="AP4" s="443"/>
      <c r="AQ4" s="443"/>
      <c r="AR4" s="443"/>
      <c r="AS4" s="443"/>
      <c r="AT4" s="443"/>
      <c r="AU4" s="443"/>
      <c r="AV4" s="443"/>
      <c r="AW4" s="443"/>
      <c r="AX4" s="443"/>
      <c r="AY4" s="443"/>
      <c r="AZ4" s="199"/>
      <c r="BA4" s="127"/>
    </row>
    <row r="5" spans="1:53" ht="20.100000000000001" customHeight="1" x14ac:dyDescent="0.2">
      <c r="A5" s="127"/>
      <c r="B5" s="158"/>
      <c r="C5" s="164"/>
      <c r="D5" s="164"/>
      <c r="E5" s="164"/>
      <c r="F5" s="164"/>
      <c r="G5" s="164"/>
      <c r="H5" s="164"/>
      <c r="I5" s="164"/>
      <c r="J5" s="164"/>
      <c r="K5" s="164"/>
      <c r="L5" s="554" t="s">
        <v>59</v>
      </c>
      <c r="M5" s="554"/>
      <c r="N5" s="554"/>
      <c r="O5" s="554"/>
      <c r="P5" s="565">
        <f>Control!A2</f>
        <v>45044</v>
      </c>
      <c r="Q5" s="565"/>
      <c r="R5" s="565"/>
      <c r="S5" s="565"/>
      <c r="T5" s="565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443"/>
      <c r="AG5" s="443"/>
      <c r="AH5" s="443"/>
      <c r="AI5" s="443"/>
      <c r="AJ5" s="443"/>
      <c r="AK5" s="443"/>
      <c r="AL5" s="443"/>
      <c r="AM5" s="443"/>
      <c r="AN5" s="443"/>
      <c r="AO5" s="443"/>
      <c r="AP5" s="443"/>
      <c r="AQ5" s="443"/>
      <c r="AR5" s="443"/>
      <c r="AS5" s="443"/>
      <c r="AT5" s="443"/>
      <c r="AU5" s="443"/>
      <c r="AV5" s="443"/>
      <c r="AW5" s="443"/>
      <c r="AX5" s="443"/>
      <c r="AY5" s="443"/>
      <c r="AZ5" s="199"/>
      <c r="BA5" s="127"/>
    </row>
    <row r="6" spans="1:53" x14ac:dyDescent="0.2">
      <c r="A6" s="127"/>
      <c r="B6" s="158"/>
      <c r="C6" s="474" t="s">
        <v>1</v>
      </c>
      <c r="D6" s="474"/>
      <c r="E6" s="474"/>
      <c r="F6" s="474"/>
      <c r="G6" s="555" t="str">
        <f>IF('Test Results'!G7="","",'Test Results'!G7)</f>
        <v/>
      </c>
      <c r="H6" s="556"/>
      <c r="I6" s="556"/>
      <c r="J6" s="556"/>
      <c r="K6" s="556"/>
      <c r="L6" s="556"/>
      <c r="M6" s="557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99"/>
      <c r="BA6" s="127"/>
    </row>
    <row r="7" spans="1:53" ht="3.95" customHeight="1" x14ac:dyDescent="0.2">
      <c r="A7" s="127"/>
      <c r="B7" s="158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99"/>
      <c r="BA7" s="127"/>
    </row>
    <row r="8" spans="1:53" ht="3.95" customHeight="1" x14ac:dyDescent="0.2">
      <c r="A8" s="127"/>
      <c r="B8" s="158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99"/>
      <c r="BA8" s="127"/>
    </row>
    <row r="9" spans="1:53" ht="3.95" customHeight="1" x14ac:dyDescent="0.2">
      <c r="A9" s="127"/>
      <c r="B9" s="158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99"/>
      <c r="BA9" s="127"/>
    </row>
    <row r="10" spans="1:53" x14ac:dyDescent="0.2">
      <c r="A10" s="127"/>
      <c r="B10" s="158"/>
      <c r="C10" s="474" t="s">
        <v>7</v>
      </c>
      <c r="D10" s="474"/>
      <c r="E10" s="474"/>
      <c r="F10" s="474"/>
      <c r="G10" s="560" t="str">
        <f>IF('Test Results'!G11="","",'Test Results'!G11)</f>
        <v/>
      </c>
      <c r="H10" s="561"/>
      <c r="I10" s="561"/>
      <c r="J10" s="561"/>
      <c r="K10" s="561"/>
      <c r="L10" s="561"/>
      <c r="M10" s="561"/>
      <c r="N10" s="561"/>
      <c r="O10" s="561"/>
      <c r="P10" s="561"/>
      <c r="Q10" s="561"/>
      <c r="R10" s="561"/>
      <c r="S10" s="561"/>
      <c r="T10" s="561"/>
      <c r="U10" s="561"/>
      <c r="V10" s="561"/>
      <c r="W10" s="561"/>
      <c r="X10" s="561"/>
      <c r="Y10" s="561"/>
      <c r="Z10" s="561"/>
      <c r="AA10" s="561"/>
      <c r="AB10" s="561"/>
      <c r="AC10" s="561"/>
      <c r="AD10" s="561"/>
      <c r="AE10" s="561"/>
      <c r="AF10" s="561"/>
      <c r="AG10" s="561"/>
      <c r="AH10" s="561"/>
      <c r="AI10" s="561"/>
      <c r="AJ10" s="561"/>
      <c r="AK10" s="561"/>
      <c r="AL10" s="561"/>
      <c r="AM10" s="562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99"/>
      <c r="BA10" s="127"/>
    </row>
    <row r="11" spans="1:53" ht="4.3499999999999996" customHeight="1" x14ac:dyDescent="0.2">
      <c r="A11" s="127"/>
      <c r="B11" s="158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99"/>
      <c r="BA11" s="127"/>
    </row>
    <row r="12" spans="1:53" ht="4.3499999999999996" customHeight="1" x14ac:dyDescent="0.2">
      <c r="A12" s="127"/>
      <c r="B12" s="158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99"/>
      <c r="BA12" s="127"/>
    </row>
    <row r="13" spans="1:53" ht="4.3499999999999996" customHeight="1" x14ac:dyDescent="0.2">
      <c r="A13" s="127"/>
      <c r="B13" s="158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99"/>
      <c r="BA13" s="127"/>
    </row>
    <row r="14" spans="1:53" x14ac:dyDescent="0.2">
      <c r="A14" s="127"/>
      <c r="B14" s="158"/>
      <c r="C14" s="474" t="s">
        <v>5</v>
      </c>
      <c r="D14" s="474"/>
      <c r="E14" s="474"/>
      <c r="F14" s="474"/>
      <c r="G14" s="560" t="str">
        <f>IF('Test Results'!G9="","",'Test Results'!G9)</f>
        <v/>
      </c>
      <c r="H14" s="561"/>
      <c r="I14" s="561"/>
      <c r="J14" s="561"/>
      <c r="K14" s="561"/>
      <c r="L14" s="561"/>
      <c r="M14" s="561"/>
      <c r="N14" s="561"/>
      <c r="O14" s="562"/>
      <c r="P14" s="164"/>
      <c r="Q14" s="164"/>
      <c r="R14" s="474" t="s">
        <v>60</v>
      </c>
      <c r="S14" s="474"/>
      <c r="T14" s="474"/>
      <c r="U14" s="474"/>
      <c r="V14" s="474"/>
      <c r="W14" s="474"/>
      <c r="X14" s="164"/>
      <c r="Y14" s="475"/>
      <c r="Z14" s="476"/>
      <c r="AA14" s="476"/>
      <c r="AB14" s="476"/>
      <c r="AC14" s="477"/>
      <c r="AD14" s="563" t="s">
        <v>61</v>
      </c>
      <c r="AE14" s="564"/>
      <c r="AF14" s="564"/>
      <c r="AG14" s="475"/>
      <c r="AH14" s="476"/>
      <c r="AI14" s="476"/>
      <c r="AJ14" s="476"/>
      <c r="AK14" s="476"/>
      <c r="AL14" s="476"/>
      <c r="AM14" s="477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99"/>
      <c r="BA14" s="127"/>
    </row>
    <row r="15" spans="1:53" ht="3" customHeight="1" x14ac:dyDescent="0.2">
      <c r="A15" s="127"/>
      <c r="B15" s="158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559"/>
      <c r="Z15" s="559"/>
      <c r="AA15" s="559"/>
      <c r="AB15" s="559"/>
      <c r="AC15" s="559"/>
      <c r="AD15" s="164"/>
      <c r="AE15" s="164"/>
      <c r="AF15" s="164"/>
      <c r="AG15" s="559"/>
      <c r="AH15" s="559"/>
      <c r="AI15" s="559"/>
      <c r="AJ15" s="559"/>
      <c r="AK15" s="559"/>
      <c r="AL15" s="559"/>
      <c r="AM15" s="559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99"/>
      <c r="BA15" s="127"/>
    </row>
    <row r="16" spans="1:53" ht="3" customHeight="1" x14ac:dyDescent="0.2">
      <c r="A16" s="127"/>
      <c r="B16" s="158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478"/>
      <c r="Z16" s="478"/>
      <c r="AA16" s="478"/>
      <c r="AB16" s="478"/>
      <c r="AC16" s="478"/>
      <c r="AD16" s="164"/>
      <c r="AE16" s="164"/>
      <c r="AF16" s="164"/>
      <c r="AG16" s="478"/>
      <c r="AH16" s="478"/>
      <c r="AI16" s="478"/>
      <c r="AJ16" s="478"/>
      <c r="AK16" s="478"/>
      <c r="AL16" s="478"/>
      <c r="AM16" s="478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99"/>
      <c r="BA16" s="127"/>
    </row>
    <row r="17" spans="1:53" ht="3" customHeight="1" x14ac:dyDescent="0.2">
      <c r="A17" s="127"/>
      <c r="B17" s="158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478"/>
      <c r="Z17" s="478"/>
      <c r="AA17" s="478"/>
      <c r="AB17" s="478"/>
      <c r="AC17" s="478"/>
      <c r="AD17" s="164"/>
      <c r="AE17" s="164"/>
      <c r="AF17" s="164"/>
      <c r="AG17" s="478"/>
      <c r="AH17" s="478"/>
      <c r="AI17" s="478"/>
      <c r="AJ17" s="478"/>
      <c r="AK17" s="478"/>
      <c r="AL17" s="478"/>
      <c r="AM17" s="478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99"/>
      <c r="BA17" s="127"/>
    </row>
    <row r="18" spans="1:53" ht="3" customHeight="1" x14ac:dyDescent="0.2">
      <c r="A18" s="127"/>
      <c r="B18" s="158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99"/>
      <c r="BA18" s="127"/>
    </row>
    <row r="19" spans="1:53" x14ac:dyDescent="0.2">
      <c r="A19" s="127"/>
      <c r="B19" s="158"/>
      <c r="C19" s="474" t="s">
        <v>212</v>
      </c>
      <c r="D19" s="474"/>
      <c r="E19" s="474"/>
      <c r="F19" s="474"/>
      <c r="G19" s="479"/>
      <c r="H19" s="480"/>
      <c r="I19" s="480"/>
      <c r="J19" s="480"/>
      <c r="K19" s="480"/>
      <c r="L19" s="480"/>
      <c r="M19" s="480"/>
      <c r="N19" s="480"/>
      <c r="O19" s="481"/>
      <c r="P19" s="164"/>
      <c r="Q19" s="164"/>
      <c r="R19" s="474" t="s">
        <v>17</v>
      </c>
      <c r="S19" s="474"/>
      <c r="T19" s="474"/>
      <c r="U19" s="474"/>
      <c r="V19" s="474"/>
      <c r="W19" s="474"/>
      <c r="X19" s="164"/>
      <c r="Y19" s="475"/>
      <c r="Z19" s="476"/>
      <c r="AA19" s="476"/>
      <c r="AB19" s="476"/>
      <c r="AC19" s="477"/>
      <c r="AD19" s="164"/>
      <c r="AE19" s="164"/>
      <c r="AF19" s="164"/>
      <c r="AG19" s="474" t="s">
        <v>3</v>
      </c>
      <c r="AH19" s="474"/>
      <c r="AI19" s="474"/>
      <c r="AJ19" s="485" t="str">
        <f>IF('Test Results'!AE7="","",'Test Results'!AE7)</f>
        <v/>
      </c>
      <c r="AK19" s="486"/>
      <c r="AL19" s="486"/>
      <c r="AM19" s="487"/>
      <c r="AN19" s="473" t="s">
        <v>62</v>
      </c>
      <c r="AO19" s="474"/>
      <c r="AP19" s="474"/>
      <c r="AQ19" s="474"/>
      <c r="AR19" s="474"/>
      <c r="AS19" s="164"/>
      <c r="AT19" s="475"/>
      <c r="AU19" s="476"/>
      <c r="AV19" s="476"/>
      <c r="AW19" s="476"/>
      <c r="AX19" s="476"/>
      <c r="AY19" s="477"/>
      <c r="AZ19" s="199"/>
      <c r="BA19" s="127"/>
    </row>
    <row r="20" spans="1:53" ht="6" customHeight="1" x14ac:dyDescent="0.2">
      <c r="A20" s="127"/>
      <c r="B20" s="158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478"/>
      <c r="Z20" s="478"/>
      <c r="AA20" s="478"/>
      <c r="AB20" s="478"/>
      <c r="AC20" s="478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478"/>
      <c r="AU20" s="478"/>
      <c r="AV20" s="478"/>
      <c r="AW20" s="478"/>
      <c r="AX20" s="478"/>
      <c r="AY20" s="478"/>
      <c r="AZ20" s="199"/>
      <c r="BA20" s="127"/>
    </row>
    <row r="21" spans="1:53" ht="6" customHeight="1" x14ac:dyDescent="0.2">
      <c r="A21" s="127"/>
      <c r="B21" s="158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99"/>
      <c r="BA21" s="127"/>
    </row>
    <row r="22" spans="1:53" x14ac:dyDescent="0.2">
      <c r="A22" s="127"/>
      <c r="B22" s="158"/>
      <c r="C22" s="474" t="s">
        <v>213</v>
      </c>
      <c r="D22" s="474"/>
      <c r="E22" s="474"/>
      <c r="F22" s="474"/>
      <c r="G22" s="479"/>
      <c r="H22" s="480"/>
      <c r="I22" s="480"/>
      <c r="J22" s="480"/>
      <c r="K22" s="480"/>
      <c r="L22" s="480"/>
      <c r="M22" s="480"/>
      <c r="N22" s="480"/>
      <c r="O22" s="481"/>
      <c r="P22" s="164"/>
      <c r="Q22" s="164"/>
      <c r="R22" s="474" t="s">
        <v>64</v>
      </c>
      <c r="S22" s="474"/>
      <c r="T22" s="474"/>
      <c r="U22" s="474"/>
      <c r="V22" s="474"/>
      <c r="W22" s="474"/>
      <c r="X22" s="164"/>
      <c r="Y22" s="482" t="str">
        <f>IF('Test Results'!G14="","",'Test Results'!G14)</f>
        <v/>
      </c>
      <c r="Z22" s="483"/>
      <c r="AA22" s="483"/>
      <c r="AB22" s="483"/>
      <c r="AC22" s="484"/>
      <c r="AD22" s="164"/>
      <c r="AE22" s="164"/>
      <c r="AF22" s="164"/>
      <c r="AG22" s="474" t="s">
        <v>241</v>
      </c>
      <c r="AH22" s="474"/>
      <c r="AI22" s="474"/>
      <c r="AJ22" s="485" t="str">
        <f>IF('Test Results'!AM9="","",'Test Results'!AM9)</f>
        <v/>
      </c>
      <c r="AK22" s="486"/>
      <c r="AL22" s="486"/>
      <c r="AM22" s="487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99"/>
      <c r="BA22" s="127"/>
    </row>
    <row r="23" spans="1:53" x14ac:dyDescent="0.2">
      <c r="A23" s="127"/>
      <c r="B23" s="158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474" t="s">
        <v>214</v>
      </c>
      <c r="AO23" s="474"/>
      <c r="AP23" s="474"/>
      <c r="AQ23" s="474"/>
      <c r="AR23" s="474"/>
      <c r="AS23" s="474"/>
      <c r="AT23" s="474"/>
      <c r="AU23" s="558"/>
      <c r="AV23" s="500"/>
      <c r="AW23" s="501"/>
      <c r="AX23" s="193" t="s">
        <v>66</v>
      </c>
      <c r="AY23" s="165"/>
      <c r="AZ23" s="199"/>
      <c r="BA23" s="127"/>
    </row>
    <row r="24" spans="1:53" ht="5.0999999999999996" customHeight="1" x14ac:dyDescent="0.2">
      <c r="A24" s="127"/>
      <c r="B24" s="158"/>
      <c r="C24" s="165"/>
      <c r="D24" s="165"/>
      <c r="E24" s="165"/>
      <c r="F24" s="165"/>
      <c r="G24" s="165"/>
      <c r="H24" s="165"/>
      <c r="I24" s="502"/>
      <c r="J24" s="502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99"/>
      <c r="BA24" s="127"/>
    </row>
    <row r="25" spans="1:53" ht="5.0999999999999996" customHeight="1" thickBot="1" x14ac:dyDescent="0.25">
      <c r="A25" s="127"/>
      <c r="B25" s="158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99"/>
      <c r="BA25" s="127"/>
    </row>
    <row r="26" spans="1:53" ht="13.5" thickTop="1" x14ac:dyDescent="0.2">
      <c r="A26" s="127"/>
      <c r="B26" s="159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503" t="s">
        <v>70</v>
      </c>
      <c r="Q26" s="503"/>
      <c r="R26" s="503"/>
      <c r="S26" s="503"/>
      <c r="T26" s="503"/>
      <c r="U26" s="503"/>
      <c r="V26" s="503"/>
      <c r="W26" s="503"/>
      <c r="X26" s="503"/>
      <c r="Y26" s="503"/>
      <c r="Z26" s="503"/>
      <c r="AA26" s="503"/>
      <c r="AB26" s="503"/>
      <c r="AC26" s="503"/>
      <c r="AD26" s="503"/>
      <c r="AE26" s="503"/>
      <c r="AF26" s="503"/>
      <c r="AG26" s="503"/>
      <c r="AH26" s="503"/>
      <c r="AI26" s="503"/>
      <c r="AJ26" s="503"/>
      <c r="AK26" s="503"/>
      <c r="AL26" s="503"/>
      <c r="AM26" s="503"/>
      <c r="AN26" s="503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200"/>
      <c r="BA26" s="127"/>
    </row>
    <row r="27" spans="1:53" ht="5.0999999999999996" customHeight="1" x14ac:dyDescent="0.2">
      <c r="A27" s="127"/>
      <c r="B27" s="158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99"/>
      <c r="BA27" s="127"/>
    </row>
    <row r="28" spans="1:53" x14ac:dyDescent="0.2">
      <c r="A28" s="127"/>
      <c r="B28" s="158"/>
      <c r="C28" s="504" t="s">
        <v>73</v>
      </c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6"/>
      <c r="Q28" s="507">
        <v>1</v>
      </c>
      <c r="R28" s="508"/>
      <c r="S28" s="508"/>
      <c r="T28" s="508"/>
      <c r="U28" s="508"/>
      <c r="V28" s="508"/>
      <c r="W28" s="509"/>
      <c r="X28" s="507">
        <v>2</v>
      </c>
      <c r="Y28" s="508"/>
      <c r="Z28" s="508"/>
      <c r="AA28" s="508"/>
      <c r="AB28" s="508"/>
      <c r="AC28" s="508"/>
      <c r="AD28" s="509"/>
      <c r="AE28" s="507">
        <v>3</v>
      </c>
      <c r="AF28" s="508"/>
      <c r="AG28" s="508"/>
      <c r="AH28" s="508"/>
      <c r="AI28" s="508"/>
      <c r="AJ28" s="508"/>
      <c r="AK28" s="509"/>
      <c r="AL28" s="507">
        <v>4</v>
      </c>
      <c r="AM28" s="508"/>
      <c r="AN28" s="508"/>
      <c r="AO28" s="508"/>
      <c r="AP28" s="508"/>
      <c r="AQ28" s="508"/>
      <c r="AR28" s="509"/>
      <c r="AS28" s="507">
        <v>5</v>
      </c>
      <c r="AT28" s="508"/>
      <c r="AU28" s="508"/>
      <c r="AV28" s="508"/>
      <c r="AW28" s="508"/>
      <c r="AX28" s="508"/>
      <c r="AY28" s="509"/>
      <c r="AZ28" s="199"/>
      <c r="BA28" s="127"/>
    </row>
    <row r="29" spans="1:53" ht="5.0999999999999996" customHeight="1" x14ac:dyDescent="0.2">
      <c r="A29" s="127"/>
      <c r="B29" s="158"/>
      <c r="C29" s="488" t="s">
        <v>19</v>
      </c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90"/>
      <c r="Q29" s="170"/>
      <c r="R29" s="170"/>
      <c r="S29" s="170"/>
      <c r="T29" s="170"/>
      <c r="U29" s="170"/>
      <c r="V29" s="170"/>
      <c r="W29" s="183"/>
      <c r="X29" s="170"/>
      <c r="Y29" s="170"/>
      <c r="Z29" s="170"/>
      <c r="AA29" s="170"/>
      <c r="AB29" s="170"/>
      <c r="AC29" s="170"/>
      <c r="AD29" s="183"/>
      <c r="AE29" s="170"/>
      <c r="AF29" s="170"/>
      <c r="AG29" s="170"/>
      <c r="AH29" s="170"/>
      <c r="AI29" s="170"/>
      <c r="AJ29" s="170"/>
      <c r="AK29" s="183"/>
      <c r="AL29" s="170"/>
      <c r="AM29" s="170"/>
      <c r="AN29" s="170"/>
      <c r="AO29" s="170"/>
      <c r="AP29" s="170"/>
      <c r="AQ29" s="170"/>
      <c r="AR29" s="183"/>
      <c r="AS29" s="170"/>
      <c r="AT29" s="170"/>
      <c r="AU29" s="170"/>
      <c r="AV29" s="170"/>
      <c r="AW29" s="170"/>
      <c r="AX29" s="170"/>
      <c r="AY29" s="183"/>
      <c r="AZ29" s="199"/>
      <c r="BA29" s="127"/>
    </row>
    <row r="30" spans="1:53" x14ac:dyDescent="0.2">
      <c r="A30" s="127"/>
      <c r="B30" s="158"/>
      <c r="C30" s="491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3"/>
      <c r="Q30" s="164"/>
      <c r="R30" s="497"/>
      <c r="S30" s="498"/>
      <c r="T30" s="498"/>
      <c r="U30" s="498"/>
      <c r="V30" s="499"/>
      <c r="W30" s="116"/>
      <c r="X30" s="164"/>
      <c r="Y30" s="497"/>
      <c r="Z30" s="498"/>
      <c r="AA30" s="498"/>
      <c r="AB30" s="498"/>
      <c r="AC30" s="499"/>
      <c r="AD30" s="175"/>
      <c r="AE30" s="164"/>
      <c r="AF30" s="497"/>
      <c r="AG30" s="498"/>
      <c r="AH30" s="498"/>
      <c r="AI30" s="498"/>
      <c r="AJ30" s="499"/>
      <c r="AK30" s="175"/>
      <c r="AL30" s="164"/>
      <c r="AM30" s="497"/>
      <c r="AN30" s="498"/>
      <c r="AO30" s="498"/>
      <c r="AP30" s="498"/>
      <c r="AQ30" s="499"/>
      <c r="AR30" s="175"/>
      <c r="AS30" s="164"/>
      <c r="AT30" s="497"/>
      <c r="AU30" s="498"/>
      <c r="AV30" s="498"/>
      <c r="AW30" s="498"/>
      <c r="AX30" s="499"/>
      <c r="AY30" s="175"/>
      <c r="AZ30" s="199"/>
      <c r="BA30" s="127"/>
    </row>
    <row r="31" spans="1:53" ht="5.0999999999999996" customHeight="1" x14ac:dyDescent="0.2">
      <c r="A31" s="127"/>
      <c r="B31" s="158"/>
      <c r="C31" s="494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6"/>
      <c r="Q31" s="177"/>
      <c r="R31" s="179"/>
      <c r="S31" s="179"/>
      <c r="T31" s="179"/>
      <c r="U31" s="179"/>
      <c r="V31" s="179"/>
      <c r="W31" s="184"/>
      <c r="X31" s="179"/>
      <c r="Y31" s="179"/>
      <c r="Z31" s="179"/>
      <c r="AA31" s="179"/>
      <c r="AB31" s="179"/>
      <c r="AC31" s="179"/>
      <c r="AD31" s="184"/>
      <c r="AE31" s="179"/>
      <c r="AF31" s="179"/>
      <c r="AG31" s="179"/>
      <c r="AH31" s="179"/>
      <c r="AI31" s="179"/>
      <c r="AJ31" s="179"/>
      <c r="AK31" s="184"/>
      <c r="AL31" s="179"/>
      <c r="AM31" s="179"/>
      <c r="AN31" s="179"/>
      <c r="AO31" s="179"/>
      <c r="AP31" s="179"/>
      <c r="AQ31" s="179"/>
      <c r="AR31" s="184"/>
      <c r="AS31" s="179"/>
      <c r="AT31" s="179"/>
      <c r="AU31" s="179"/>
      <c r="AV31" s="179"/>
      <c r="AW31" s="179"/>
      <c r="AX31" s="179"/>
      <c r="AY31" s="176"/>
      <c r="AZ31" s="199"/>
      <c r="BA31" s="127"/>
    </row>
    <row r="32" spans="1:53" ht="5.0999999999999996" customHeight="1" x14ac:dyDescent="0.2">
      <c r="A32" s="127"/>
      <c r="B32" s="158"/>
      <c r="C32" s="488" t="s">
        <v>74</v>
      </c>
      <c r="D32" s="540"/>
      <c r="E32" s="540"/>
      <c r="F32" s="540"/>
      <c r="G32" s="540"/>
      <c r="H32" s="540"/>
      <c r="I32" s="540"/>
      <c r="J32" s="540"/>
      <c r="K32" s="540"/>
      <c r="L32" s="540"/>
      <c r="M32" s="540"/>
      <c r="N32" s="540"/>
      <c r="O32" s="540"/>
      <c r="P32" s="541"/>
      <c r="Q32" s="164"/>
      <c r="R32" s="105"/>
      <c r="S32" s="105"/>
      <c r="T32" s="105"/>
      <c r="U32" s="105"/>
      <c r="V32" s="105"/>
      <c r="W32" s="185"/>
      <c r="X32" s="105"/>
      <c r="Y32" s="105"/>
      <c r="Z32" s="105"/>
      <c r="AA32" s="105"/>
      <c r="AB32" s="105"/>
      <c r="AC32" s="105"/>
      <c r="AD32" s="185"/>
      <c r="AE32" s="105"/>
      <c r="AF32" s="105"/>
      <c r="AG32" s="105"/>
      <c r="AH32" s="105"/>
      <c r="AI32" s="105"/>
      <c r="AJ32" s="105"/>
      <c r="AK32" s="185"/>
      <c r="AL32" s="105"/>
      <c r="AM32" s="105"/>
      <c r="AN32" s="105"/>
      <c r="AO32" s="105"/>
      <c r="AP32" s="105"/>
      <c r="AQ32" s="105"/>
      <c r="AR32" s="185"/>
      <c r="AS32" s="105"/>
      <c r="AT32" s="105"/>
      <c r="AU32" s="105"/>
      <c r="AV32" s="105"/>
      <c r="AW32" s="105"/>
      <c r="AX32" s="105"/>
      <c r="AY32" s="175"/>
      <c r="AZ32" s="199"/>
      <c r="BA32" s="127"/>
    </row>
    <row r="33" spans="1:53" ht="12.75" customHeight="1" x14ac:dyDescent="0.2">
      <c r="A33" s="127"/>
      <c r="B33" s="158"/>
      <c r="C33" s="542"/>
      <c r="D33" s="543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4"/>
      <c r="Q33" s="164"/>
      <c r="R33" s="548"/>
      <c r="S33" s="549"/>
      <c r="T33" s="549"/>
      <c r="U33" s="549"/>
      <c r="V33" s="550"/>
      <c r="W33" s="185"/>
      <c r="X33" s="105"/>
      <c r="Y33" s="548"/>
      <c r="Z33" s="549"/>
      <c r="AA33" s="549"/>
      <c r="AB33" s="549"/>
      <c r="AC33" s="550"/>
      <c r="AD33" s="185"/>
      <c r="AE33" s="105"/>
      <c r="AF33" s="548"/>
      <c r="AG33" s="549"/>
      <c r="AH33" s="549"/>
      <c r="AI33" s="549"/>
      <c r="AJ33" s="550"/>
      <c r="AK33" s="185"/>
      <c r="AL33" s="105"/>
      <c r="AM33" s="548"/>
      <c r="AN33" s="549"/>
      <c r="AO33" s="549"/>
      <c r="AP33" s="549"/>
      <c r="AQ33" s="550"/>
      <c r="AR33" s="185"/>
      <c r="AS33" s="105"/>
      <c r="AT33" s="548"/>
      <c r="AU33" s="549"/>
      <c r="AV33" s="549"/>
      <c r="AW33" s="549"/>
      <c r="AX33" s="550"/>
      <c r="AY33" s="175"/>
      <c r="AZ33" s="199"/>
      <c r="BA33" s="127"/>
    </row>
    <row r="34" spans="1:53" ht="5.0999999999999996" customHeight="1" x14ac:dyDescent="0.2">
      <c r="A34" s="127"/>
      <c r="B34" s="158"/>
      <c r="C34" s="545"/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6"/>
      <c r="O34" s="546"/>
      <c r="P34" s="547"/>
      <c r="Q34" s="171"/>
      <c r="R34" s="171"/>
      <c r="S34" s="171"/>
      <c r="T34" s="171"/>
      <c r="U34" s="171"/>
      <c r="V34" s="171"/>
      <c r="W34" s="176"/>
      <c r="X34" s="171"/>
      <c r="Y34" s="171"/>
      <c r="Z34" s="171"/>
      <c r="AA34" s="171"/>
      <c r="AB34" s="171"/>
      <c r="AC34" s="171"/>
      <c r="AD34" s="176"/>
      <c r="AE34" s="171"/>
      <c r="AF34" s="171"/>
      <c r="AG34" s="171"/>
      <c r="AH34" s="171"/>
      <c r="AI34" s="171"/>
      <c r="AJ34" s="171"/>
      <c r="AK34" s="176"/>
      <c r="AL34" s="171"/>
      <c r="AM34" s="171"/>
      <c r="AN34" s="171"/>
      <c r="AO34" s="171"/>
      <c r="AP34" s="171"/>
      <c r="AQ34" s="171"/>
      <c r="AR34" s="176"/>
      <c r="AS34" s="171"/>
      <c r="AT34" s="171"/>
      <c r="AU34" s="171"/>
      <c r="AV34" s="171"/>
      <c r="AW34" s="171"/>
      <c r="AX34" s="171"/>
      <c r="AY34" s="176"/>
      <c r="AZ34" s="199"/>
      <c r="BA34" s="127"/>
    </row>
    <row r="35" spans="1:53" ht="5.0999999999999996" customHeight="1" thickBot="1" x14ac:dyDescent="0.25">
      <c r="A35" s="127"/>
      <c r="B35" s="15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99"/>
      <c r="BA35" s="127"/>
    </row>
    <row r="36" spans="1:53" ht="13.5" thickTop="1" x14ac:dyDescent="0.2">
      <c r="A36" s="127"/>
      <c r="B36" s="159"/>
      <c r="C36" s="551" t="s">
        <v>75</v>
      </c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1"/>
      <c r="O36" s="551"/>
      <c r="P36" s="174"/>
      <c r="Q36" s="174"/>
      <c r="R36" s="553" t="s">
        <v>28</v>
      </c>
      <c r="S36" s="553"/>
      <c r="T36" s="553"/>
      <c r="U36" s="553"/>
      <c r="V36" s="553"/>
      <c r="W36" s="553"/>
      <c r="X36" s="553"/>
      <c r="Y36" s="553"/>
      <c r="Z36" s="553"/>
      <c r="AA36" s="553"/>
      <c r="AB36" s="553"/>
      <c r="AC36" s="553"/>
      <c r="AD36" s="553"/>
      <c r="AE36" s="553"/>
      <c r="AF36" s="553"/>
      <c r="AG36" s="553"/>
      <c r="AH36" s="553"/>
      <c r="AI36" s="553"/>
      <c r="AJ36" s="553"/>
      <c r="AK36" s="553"/>
      <c r="AL36" s="553"/>
      <c r="AM36" s="553"/>
      <c r="AN36" s="553"/>
      <c r="AO36" s="553"/>
      <c r="AP36" s="553"/>
      <c r="AQ36" s="553"/>
      <c r="AR36" s="553"/>
      <c r="AS36" s="553"/>
      <c r="AT36" s="553"/>
      <c r="AU36" s="553"/>
      <c r="AV36" s="553"/>
      <c r="AW36" s="553"/>
      <c r="AX36" s="553"/>
      <c r="AY36" s="194"/>
      <c r="AZ36" s="200"/>
      <c r="BA36" s="127"/>
    </row>
    <row r="37" spans="1:53" x14ac:dyDescent="0.2">
      <c r="A37" s="127"/>
      <c r="B37" s="158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552"/>
      <c r="O37" s="552"/>
      <c r="P37" s="163"/>
      <c r="Q37" s="163"/>
      <c r="R37" s="529"/>
      <c r="S37" s="530"/>
      <c r="T37" s="530"/>
      <c r="U37" s="530"/>
      <c r="V37" s="530"/>
      <c r="W37" s="530"/>
      <c r="X37" s="530"/>
      <c r="Y37" s="530"/>
      <c r="Z37" s="530"/>
      <c r="AA37" s="530"/>
      <c r="AB37" s="530"/>
      <c r="AC37" s="530"/>
      <c r="AD37" s="530"/>
      <c r="AE37" s="530"/>
      <c r="AF37" s="530"/>
      <c r="AG37" s="530"/>
      <c r="AH37" s="530"/>
      <c r="AI37" s="530"/>
      <c r="AJ37" s="530"/>
      <c r="AK37" s="530"/>
      <c r="AL37" s="530"/>
      <c r="AM37" s="530"/>
      <c r="AN37" s="530"/>
      <c r="AO37" s="530"/>
      <c r="AP37" s="530"/>
      <c r="AQ37" s="530"/>
      <c r="AR37" s="530"/>
      <c r="AS37" s="530"/>
      <c r="AT37" s="530"/>
      <c r="AU37" s="530"/>
      <c r="AV37" s="530"/>
      <c r="AW37" s="530"/>
      <c r="AX37" s="531"/>
      <c r="AY37" s="195"/>
      <c r="AZ37" s="199"/>
      <c r="BA37" s="127"/>
    </row>
    <row r="38" spans="1:53" ht="18" customHeight="1" x14ac:dyDescent="0.2">
      <c r="A38" s="127"/>
      <c r="B38" s="158"/>
      <c r="C38" s="164"/>
      <c r="D38" s="164"/>
      <c r="E38" s="164"/>
      <c r="F38" s="164"/>
      <c r="G38" s="163"/>
      <c r="H38" s="164"/>
      <c r="I38" s="538" t="s">
        <v>76</v>
      </c>
      <c r="J38" s="538"/>
      <c r="K38" s="164"/>
      <c r="L38" s="163"/>
      <c r="M38" s="164"/>
      <c r="N38" s="164"/>
      <c r="O38" s="164"/>
      <c r="P38" s="163"/>
      <c r="Q38" s="163"/>
      <c r="R38" s="532"/>
      <c r="S38" s="533"/>
      <c r="T38" s="533"/>
      <c r="U38" s="533"/>
      <c r="V38" s="533"/>
      <c r="W38" s="533"/>
      <c r="X38" s="533"/>
      <c r="Y38" s="533"/>
      <c r="Z38" s="533"/>
      <c r="AA38" s="533"/>
      <c r="AB38" s="533"/>
      <c r="AC38" s="533"/>
      <c r="AD38" s="533"/>
      <c r="AE38" s="533"/>
      <c r="AF38" s="533"/>
      <c r="AG38" s="533"/>
      <c r="AH38" s="533"/>
      <c r="AI38" s="533"/>
      <c r="AJ38" s="533"/>
      <c r="AK38" s="533"/>
      <c r="AL38" s="533"/>
      <c r="AM38" s="533"/>
      <c r="AN38" s="533"/>
      <c r="AO38" s="533"/>
      <c r="AP38" s="533"/>
      <c r="AQ38" s="533"/>
      <c r="AR38" s="533"/>
      <c r="AS38" s="533"/>
      <c r="AT38" s="533"/>
      <c r="AU38" s="533"/>
      <c r="AV38" s="533"/>
      <c r="AW38" s="533"/>
      <c r="AX38" s="534"/>
      <c r="AY38" s="195"/>
      <c r="AZ38" s="199"/>
      <c r="BA38" s="127"/>
    </row>
    <row r="39" spans="1:53" x14ac:dyDescent="0.2">
      <c r="A39" s="127"/>
      <c r="B39" s="158"/>
      <c r="C39" s="164"/>
      <c r="D39" s="164"/>
      <c r="E39" s="164"/>
      <c r="F39" s="164"/>
      <c r="G39" s="163"/>
      <c r="H39" s="164"/>
      <c r="I39" s="164"/>
      <c r="J39" s="164"/>
      <c r="K39" s="164"/>
      <c r="L39" s="163"/>
      <c r="M39" s="164"/>
      <c r="N39" s="164"/>
      <c r="O39" s="164"/>
      <c r="P39" s="163"/>
      <c r="Q39" s="163"/>
      <c r="R39" s="532"/>
      <c r="S39" s="533"/>
      <c r="T39" s="533"/>
      <c r="U39" s="533"/>
      <c r="V39" s="533"/>
      <c r="W39" s="533"/>
      <c r="X39" s="533"/>
      <c r="Y39" s="533"/>
      <c r="Z39" s="533"/>
      <c r="AA39" s="533"/>
      <c r="AB39" s="533"/>
      <c r="AC39" s="533"/>
      <c r="AD39" s="533"/>
      <c r="AE39" s="533"/>
      <c r="AF39" s="533"/>
      <c r="AG39" s="533"/>
      <c r="AH39" s="533"/>
      <c r="AI39" s="533"/>
      <c r="AJ39" s="533"/>
      <c r="AK39" s="533"/>
      <c r="AL39" s="533"/>
      <c r="AM39" s="533"/>
      <c r="AN39" s="533"/>
      <c r="AO39" s="533"/>
      <c r="AP39" s="533"/>
      <c r="AQ39" s="533"/>
      <c r="AR39" s="533"/>
      <c r="AS39" s="533"/>
      <c r="AT39" s="533"/>
      <c r="AU39" s="533"/>
      <c r="AV39" s="533"/>
      <c r="AW39" s="533"/>
      <c r="AX39" s="534"/>
      <c r="AY39" s="195"/>
      <c r="AZ39" s="199"/>
      <c r="BA39" s="127"/>
    </row>
    <row r="40" spans="1:53" ht="14.25" x14ac:dyDescent="0.2">
      <c r="A40" s="127"/>
      <c r="B40" s="158"/>
      <c r="C40" s="164"/>
      <c r="D40" s="164"/>
      <c r="E40" s="164"/>
      <c r="F40" s="164"/>
      <c r="G40" s="163" t="s">
        <v>77</v>
      </c>
      <c r="H40" s="164"/>
      <c r="I40" s="164"/>
      <c r="J40" s="164"/>
      <c r="K40" s="164"/>
      <c r="L40" s="163" t="s">
        <v>78</v>
      </c>
      <c r="M40" s="164"/>
      <c r="N40" s="164"/>
      <c r="O40" s="164"/>
      <c r="P40" s="163"/>
      <c r="Q40" s="163"/>
      <c r="R40" s="532"/>
      <c r="S40" s="533"/>
      <c r="T40" s="533"/>
      <c r="U40" s="533"/>
      <c r="V40" s="533"/>
      <c r="W40" s="533"/>
      <c r="X40" s="533"/>
      <c r="Y40" s="533"/>
      <c r="Z40" s="533"/>
      <c r="AA40" s="533"/>
      <c r="AB40" s="533"/>
      <c r="AC40" s="533"/>
      <c r="AD40" s="533"/>
      <c r="AE40" s="533"/>
      <c r="AF40" s="533"/>
      <c r="AG40" s="533"/>
      <c r="AH40" s="533"/>
      <c r="AI40" s="533"/>
      <c r="AJ40" s="533"/>
      <c r="AK40" s="533"/>
      <c r="AL40" s="533"/>
      <c r="AM40" s="533"/>
      <c r="AN40" s="533"/>
      <c r="AO40" s="533"/>
      <c r="AP40" s="533"/>
      <c r="AQ40" s="533"/>
      <c r="AR40" s="533"/>
      <c r="AS40" s="533"/>
      <c r="AT40" s="533"/>
      <c r="AU40" s="533"/>
      <c r="AV40" s="533"/>
      <c r="AW40" s="533"/>
      <c r="AX40" s="534"/>
      <c r="AY40" s="195"/>
      <c r="AZ40" s="199"/>
      <c r="BA40" s="127"/>
    </row>
    <row r="41" spans="1:53" x14ac:dyDescent="0.2">
      <c r="A41" s="127"/>
      <c r="B41" s="15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3"/>
      <c r="Q41" s="163"/>
      <c r="R41" s="532"/>
      <c r="S41" s="533"/>
      <c r="T41" s="533"/>
      <c r="U41" s="533"/>
      <c r="V41" s="533"/>
      <c r="W41" s="533"/>
      <c r="X41" s="533"/>
      <c r="Y41" s="533"/>
      <c r="Z41" s="533"/>
      <c r="AA41" s="533"/>
      <c r="AB41" s="533"/>
      <c r="AC41" s="533"/>
      <c r="AD41" s="533"/>
      <c r="AE41" s="533"/>
      <c r="AF41" s="533"/>
      <c r="AG41" s="533"/>
      <c r="AH41" s="533"/>
      <c r="AI41" s="533"/>
      <c r="AJ41" s="533"/>
      <c r="AK41" s="533"/>
      <c r="AL41" s="533"/>
      <c r="AM41" s="533"/>
      <c r="AN41" s="533"/>
      <c r="AO41" s="533"/>
      <c r="AP41" s="533"/>
      <c r="AQ41" s="533"/>
      <c r="AR41" s="533"/>
      <c r="AS41" s="533"/>
      <c r="AT41" s="533"/>
      <c r="AU41" s="533"/>
      <c r="AV41" s="533"/>
      <c r="AW41" s="533"/>
      <c r="AX41" s="534"/>
      <c r="AY41" s="195"/>
      <c r="AZ41" s="199"/>
      <c r="BA41" s="127"/>
    </row>
    <row r="42" spans="1:53" ht="18" customHeight="1" x14ac:dyDescent="0.25">
      <c r="A42" s="127"/>
      <c r="B42" s="158"/>
      <c r="C42" s="164"/>
      <c r="D42" s="164"/>
      <c r="E42" s="164"/>
      <c r="F42" s="164"/>
      <c r="G42" s="164"/>
      <c r="H42" s="164"/>
      <c r="I42" s="539" t="s">
        <v>79</v>
      </c>
      <c r="J42" s="539"/>
      <c r="K42" s="164"/>
      <c r="L42" s="164"/>
      <c r="M42" s="164"/>
      <c r="N42" s="164"/>
      <c r="O42" s="164"/>
      <c r="P42" s="163"/>
      <c r="Q42" s="163"/>
      <c r="R42" s="535"/>
      <c r="S42" s="536"/>
      <c r="T42" s="536"/>
      <c r="U42" s="536"/>
      <c r="V42" s="536"/>
      <c r="W42" s="536"/>
      <c r="X42" s="536"/>
      <c r="Y42" s="536"/>
      <c r="Z42" s="536"/>
      <c r="AA42" s="536"/>
      <c r="AB42" s="536"/>
      <c r="AC42" s="536"/>
      <c r="AD42" s="536"/>
      <c r="AE42" s="536"/>
      <c r="AF42" s="536"/>
      <c r="AG42" s="536"/>
      <c r="AH42" s="536"/>
      <c r="AI42" s="536"/>
      <c r="AJ42" s="536"/>
      <c r="AK42" s="536"/>
      <c r="AL42" s="536"/>
      <c r="AM42" s="536"/>
      <c r="AN42" s="536"/>
      <c r="AO42" s="536"/>
      <c r="AP42" s="536"/>
      <c r="AQ42" s="536"/>
      <c r="AR42" s="536"/>
      <c r="AS42" s="536"/>
      <c r="AT42" s="536"/>
      <c r="AU42" s="536"/>
      <c r="AV42" s="536"/>
      <c r="AW42" s="536"/>
      <c r="AX42" s="537"/>
      <c r="AY42" s="195"/>
      <c r="AZ42" s="199"/>
      <c r="BA42" s="127"/>
    </row>
    <row r="43" spans="1:53" ht="5.0999999999999996" customHeight="1" x14ac:dyDescent="0.2">
      <c r="A43" s="127"/>
      <c r="B43" s="158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5"/>
      <c r="AG43" s="165"/>
      <c r="AH43" s="165"/>
      <c r="AI43" s="165"/>
      <c r="AJ43" s="165"/>
      <c r="AK43" s="165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99"/>
      <c r="BA43" s="127"/>
    </row>
    <row r="44" spans="1:53" ht="5.0999999999999996" customHeight="1" x14ac:dyDescent="0.2">
      <c r="A44" s="127"/>
      <c r="B44" s="158"/>
      <c r="C44" s="488" t="s">
        <v>80</v>
      </c>
      <c r="D44" s="489"/>
      <c r="E44" s="489"/>
      <c r="F44" s="489"/>
      <c r="G44" s="489"/>
      <c r="H44" s="489"/>
      <c r="I44" s="489"/>
      <c r="J44" s="489"/>
      <c r="K44" s="170"/>
      <c r="L44" s="170"/>
      <c r="M44" s="343" t="s">
        <v>81</v>
      </c>
      <c r="N44" s="343"/>
      <c r="O44" s="170"/>
      <c r="P44" s="510" t="s">
        <v>76</v>
      </c>
      <c r="Q44" s="170"/>
      <c r="R44" s="170"/>
      <c r="S44" s="170"/>
      <c r="T44" s="170"/>
      <c r="U44" s="170"/>
      <c r="V44" s="170"/>
      <c r="W44" s="183"/>
      <c r="X44" s="170"/>
      <c r="Y44" s="170"/>
      <c r="Z44" s="170"/>
      <c r="AA44" s="170"/>
      <c r="AB44" s="170"/>
      <c r="AC44" s="170"/>
      <c r="AD44" s="183"/>
      <c r="AE44" s="170"/>
      <c r="AF44" s="172"/>
      <c r="AG44" s="172"/>
      <c r="AH44" s="172"/>
      <c r="AI44" s="172"/>
      <c r="AJ44" s="172"/>
      <c r="AK44" s="190"/>
      <c r="AL44" s="170"/>
      <c r="AM44" s="170"/>
      <c r="AN44" s="170"/>
      <c r="AO44" s="170"/>
      <c r="AP44" s="170"/>
      <c r="AQ44" s="170"/>
      <c r="AR44" s="183"/>
      <c r="AS44" s="170"/>
      <c r="AT44" s="170"/>
      <c r="AU44" s="170"/>
      <c r="AV44" s="170"/>
      <c r="AW44" s="170"/>
      <c r="AX44" s="170"/>
      <c r="AY44" s="183"/>
      <c r="AZ44" s="199"/>
      <c r="BA44" s="127"/>
    </row>
    <row r="45" spans="1:53" ht="12.75" customHeight="1" x14ac:dyDescent="0.2">
      <c r="A45" s="127"/>
      <c r="B45" s="158"/>
      <c r="C45" s="491"/>
      <c r="D45" s="492"/>
      <c r="E45" s="492"/>
      <c r="F45" s="492"/>
      <c r="G45" s="492"/>
      <c r="H45" s="492"/>
      <c r="I45" s="492"/>
      <c r="J45" s="492"/>
      <c r="K45" s="164"/>
      <c r="L45" s="164"/>
      <c r="M45" s="296"/>
      <c r="N45" s="296"/>
      <c r="O45" s="164"/>
      <c r="P45" s="511"/>
      <c r="Q45" s="164"/>
      <c r="R45" s="526"/>
      <c r="S45" s="527"/>
      <c r="T45" s="527"/>
      <c r="U45" s="527"/>
      <c r="V45" s="528"/>
      <c r="W45" s="106"/>
      <c r="X45" s="38"/>
      <c r="Y45" s="526"/>
      <c r="Z45" s="527"/>
      <c r="AA45" s="527"/>
      <c r="AB45" s="527"/>
      <c r="AC45" s="528"/>
      <c r="AD45" s="106"/>
      <c r="AE45" s="38"/>
      <c r="AF45" s="526"/>
      <c r="AG45" s="527"/>
      <c r="AH45" s="527"/>
      <c r="AI45" s="527"/>
      <c r="AJ45" s="528"/>
      <c r="AK45" s="106"/>
      <c r="AL45" s="82"/>
      <c r="AM45" s="526"/>
      <c r="AN45" s="527"/>
      <c r="AO45" s="527"/>
      <c r="AP45" s="527"/>
      <c r="AQ45" s="528"/>
      <c r="AR45" s="81"/>
      <c r="AS45" s="82"/>
      <c r="AT45" s="526"/>
      <c r="AU45" s="527"/>
      <c r="AV45" s="527"/>
      <c r="AW45" s="527"/>
      <c r="AX45" s="528"/>
      <c r="AY45" s="196"/>
      <c r="AZ45" s="199"/>
      <c r="BA45" s="127"/>
    </row>
    <row r="46" spans="1:53" ht="5.0999999999999996" customHeight="1" x14ac:dyDescent="0.2">
      <c r="A46" s="127"/>
      <c r="B46" s="158"/>
      <c r="C46" s="494"/>
      <c r="D46" s="495"/>
      <c r="E46" s="495"/>
      <c r="F46" s="495"/>
      <c r="G46" s="495"/>
      <c r="H46" s="495"/>
      <c r="I46" s="495"/>
      <c r="J46" s="495"/>
      <c r="K46" s="171"/>
      <c r="L46" s="171"/>
      <c r="M46" s="345"/>
      <c r="N46" s="345"/>
      <c r="O46" s="171"/>
      <c r="P46" s="512"/>
      <c r="Q46" s="164"/>
      <c r="R46" s="38"/>
      <c r="S46" s="38"/>
      <c r="T46" s="38"/>
      <c r="U46" s="38"/>
      <c r="V46" s="38"/>
      <c r="W46" s="51"/>
      <c r="X46" s="38"/>
      <c r="Y46" s="63"/>
      <c r="Z46" s="63"/>
      <c r="AA46" s="63"/>
      <c r="AB46" s="63"/>
      <c r="AC46" s="63"/>
      <c r="AD46" s="106"/>
      <c r="AE46" s="38"/>
      <c r="AF46" s="63"/>
      <c r="AG46" s="63"/>
      <c r="AH46" s="63"/>
      <c r="AI46" s="63"/>
      <c r="AJ46" s="63"/>
      <c r="AK46" s="106"/>
      <c r="AL46" s="38"/>
      <c r="AM46" s="38"/>
      <c r="AN46" s="38"/>
      <c r="AO46" s="38"/>
      <c r="AP46" s="38"/>
      <c r="AQ46" s="38"/>
      <c r="AR46" s="51"/>
      <c r="AS46" s="38"/>
      <c r="AT46" s="38"/>
      <c r="AU46" s="38"/>
      <c r="AV46" s="38"/>
      <c r="AW46" s="38"/>
      <c r="AX46" s="38"/>
      <c r="AY46" s="175"/>
      <c r="AZ46" s="199"/>
      <c r="BA46" s="127"/>
    </row>
    <row r="47" spans="1:53" ht="5.0999999999999996" customHeight="1" x14ac:dyDescent="0.2">
      <c r="A47" s="127"/>
      <c r="B47" s="158"/>
      <c r="C47" s="488" t="s">
        <v>82</v>
      </c>
      <c r="D47" s="489"/>
      <c r="E47" s="489"/>
      <c r="F47" s="489"/>
      <c r="G47" s="489"/>
      <c r="H47" s="489"/>
      <c r="I47" s="489"/>
      <c r="J47" s="489"/>
      <c r="K47" s="170"/>
      <c r="L47" s="170"/>
      <c r="M47" s="343" t="s">
        <v>81</v>
      </c>
      <c r="N47" s="343"/>
      <c r="O47" s="170"/>
      <c r="P47" s="510" t="s">
        <v>78</v>
      </c>
      <c r="Q47" s="288"/>
      <c r="R47" s="44"/>
      <c r="S47" s="44"/>
      <c r="T47" s="44"/>
      <c r="U47" s="44"/>
      <c r="V47" s="44"/>
      <c r="W47" s="53"/>
      <c r="X47" s="44"/>
      <c r="Y47" s="104"/>
      <c r="Z47" s="104"/>
      <c r="AA47" s="104"/>
      <c r="AB47" s="104"/>
      <c r="AC47" s="104"/>
      <c r="AD47" s="289"/>
      <c r="AE47" s="44"/>
      <c r="AF47" s="104"/>
      <c r="AG47" s="104"/>
      <c r="AH47" s="104"/>
      <c r="AI47" s="104"/>
      <c r="AJ47" s="104"/>
      <c r="AK47" s="289"/>
      <c r="AL47" s="44"/>
      <c r="AM47" s="44"/>
      <c r="AN47" s="44"/>
      <c r="AO47" s="44"/>
      <c r="AP47" s="44"/>
      <c r="AQ47" s="44"/>
      <c r="AR47" s="53"/>
      <c r="AS47" s="44"/>
      <c r="AT47" s="44"/>
      <c r="AU47" s="44"/>
      <c r="AV47" s="44"/>
      <c r="AW47" s="44"/>
      <c r="AX47" s="44"/>
      <c r="AY47" s="290"/>
      <c r="AZ47" s="199"/>
      <c r="BA47" s="127"/>
    </row>
    <row r="48" spans="1:53" x14ac:dyDescent="0.2">
      <c r="A48" s="127"/>
      <c r="B48" s="158"/>
      <c r="C48" s="491"/>
      <c r="D48" s="492"/>
      <c r="E48" s="492"/>
      <c r="F48" s="492"/>
      <c r="G48" s="492"/>
      <c r="H48" s="492"/>
      <c r="I48" s="492"/>
      <c r="J48" s="492"/>
      <c r="K48" s="164"/>
      <c r="L48" s="164"/>
      <c r="M48" s="296"/>
      <c r="N48" s="296"/>
      <c r="O48" s="164"/>
      <c r="P48" s="511"/>
      <c r="Q48" s="164"/>
      <c r="R48" s="526"/>
      <c r="S48" s="527"/>
      <c r="T48" s="527"/>
      <c r="U48" s="527"/>
      <c r="V48" s="528"/>
      <c r="W48" s="106"/>
      <c r="X48" s="38"/>
      <c r="Y48" s="526"/>
      <c r="Z48" s="527"/>
      <c r="AA48" s="527"/>
      <c r="AB48" s="527"/>
      <c r="AC48" s="528"/>
      <c r="AD48" s="106"/>
      <c r="AE48" s="38"/>
      <c r="AF48" s="526"/>
      <c r="AG48" s="527"/>
      <c r="AH48" s="527"/>
      <c r="AI48" s="527"/>
      <c r="AJ48" s="528"/>
      <c r="AK48" s="106"/>
      <c r="AL48" s="38"/>
      <c r="AM48" s="526"/>
      <c r="AN48" s="527"/>
      <c r="AO48" s="527"/>
      <c r="AP48" s="527"/>
      <c r="AQ48" s="528"/>
      <c r="AR48" s="51"/>
      <c r="AS48" s="38"/>
      <c r="AT48" s="526"/>
      <c r="AU48" s="527"/>
      <c r="AV48" s="527"/>
      <c r="AW48" s="527"/>
      <c r="AX48" s="528"/>
      <c r="AY48" s="175"/>
      <c r="AZ48" s="199"/>
      <c r="BA48" s="127"/>
    </row>
    <row r="49" spans="1:53" ht="5.0999999999999996" customHeight="1" x14ac:dyDescent="0.2">
      <c r="A49" s="127"/>
      <c r="B49" s="158"/>
      <c r="C49" s="494"/>
      <c r="D49" s="495"/>
      <c r="E49" s="495"/>
      <c r="F49" s="495"/>
      <c r="G49" s="495"/>
      <c r="H49" s="495"/>
      <c r="I49" s="495"/>
      <c r="J49" s="495"/>
      <c r="K49" s="171"/>
      <c r="L49" s="171"/>
      <c r="M49" s="345"/>
      <c r="N49" s="345"/>
      <c r="O49" s="171"/>
      <c r="P49" s="512"/>
      <c r="Q49" s="164"/>
      <c r="R49" s="38"/>
      <c r="S49" s="38"/>
      <c r="T49" s="38"/>
      <c r="U49" s="38"/>
      <c r="V49" s="38"/>
      <c r="W49" s="51"/>
      <c r="X49" s="38"/>
      <c r="Y49" s="63"/>
      <c r="Z49" s="63"/>
      <c r="AA49" s="63"/>
      <c r="AB49" s="63"/>
      <c r="AC49" s="63"/>
      <c r="AD49" s="106"/>
      <c r="AE49" s="38"/>
      <c r="AF49" s="63"/>
      <c r="AG49" s="63"/>
      <c r="AH49" s="63"/>
      <c r="AI49" s="63"/>
      <c r="AJ49" s="63"/>
      <c r="AK49" s="106"/>
      <c r="AL49" s="38"/>
      <c r="AM49" s="38"/>
      <c r="AN49" s="38"/>
      <c r="AO49" s="38"/>
      <c r="AP49" s="38"/>
      <c r="AQ49" s="38"/>
      <c r="AR49" s="51"/>
      <c r="AS49" s="38"/>
      <c r="AT49" s="38"/>
      <c r="AU49" s="38"/>
      <c r="AV49" s="38"/>
      <c r="AW49" s="38"/>
      <c r="AX49" s="38"/>
      <c r="AY49" s="175"/>
      <c r="AZ49" s="199"/>
      <c r="BA49" s="127"/>
    </row>
    <row r="50" spans="1:53" ht="5.0999999999999996" customHeight="1" x14ac:dyDescent="0.2">
      <c r="A50" s="127"/>
      <c r="B50" s="158"/>
      <c r="C50" s="488" t="s">
        <v>83</v>
      </c>
      <c r="D50" s="489"/>
      <c r="E50" s="489"/>
      <c r="F50" s="489"/>
      <c r="G50" s="489"/>
      <c r="H50" s="489"/>
      <c r="I50" s="489"/>
      <c r="J50" s="489"/>
      <c r="K50" s="170"/>
      <c r="L50" s="170"/>
      <c r="M50" s="343" t="s">
        <v>81</v>
      </c>
      <c r="N50" s="343"/>
      <c r="O50" s="170"/>
      <c r="P50" s="510" t="s">
        <v>79</v>
      </c>
      <c r="Q50" s="288"/>
      <c r="R50" s="44"/>
      <c r="S50" s="44"/>
      <c r="T50" s="44"/>
      <c r="U50" s="44"/>
      <c r="V50" s="44"/>
      <c r="W50" s="53"/>
      <c r="X50" s="44"/>
      <c r="Y50" s="104"/>
      <c r="Z50" s="104"/>
      <c r="AA50" s="104"/>
      <c r="AB50" s="104"/>
      <c r="AC50" s="104"/>
      <c r="AD50" s="289"/>
      <c r="AE50" s="44"/>
      <c r="AF50" s="104"/>
      <c r="AG50" s="104"/>
      <c r="AH50" s="104"/>
      <c r="AI50" s="104"/>
      <c r="AJ50" s="104"/>
      <c r="AK50" s="289"/>
      <c r="AL50" s="44"/>
      <c r="AM50" s="44"/>
      <c r="AN50" s="44"/>
      <c r="AO50" s="44"/>
      <c r="AP50" s="44"/>
      <c r="AQ50" s="44"/>
      <c r="AR50" s="53"/>
      <c r="AS50" s="44"/>
      <c r="AT50" s="44"/>
      <c r="AU50" s="44"/>
      <c r="AV50" s="44"/>
      <c r="AW50" s="44"/>
      <c r="AX50" s="44"/>
      <c r="AY50" s="290"/>
      <c r="AZ50" s="199"/>
      <c r="BA50" s="127"/>
    </row>
    <row r="51" spans="1:53" x14ac:dyDescent="0.2">
      <c r="A51" s="127"/>
      <c r="B51" s="158"/>
      <c r="C51" s="491"/>
      <c r="D51" s="492"/>
      <c r="E51" s="492"/>
      <c r="F51" s="492"/>
      <c r="G51" s="492"/>
      <c r="H51" s="492"/>
      <c r="I51" s="492"/>
      <c r="J51" s="492"/>
      <c r="K51" s="164"/>
      <c r="L51" s="164"/>
      <c r="M51" s="296"/>
      <c r="N51" s="296"/>
      <c r="O51" s="164"/>
      <c r="P51" s="511"/>
      <c r="Q51" s="164"/>
      <c r="R51" s="526"/>
      <c r="S51" s="527"/>
      <c r="T51" s="527"/>
      <c r="U51" s="527"/>
      <c r="V51" s="528"/>
      <c r="W51" s="81"/>
      <c r="X51" s="38"/>
      <c r="Y51" s="526"/>
      <c r="Z51" s="527"/>
      <c r="AA51" s="527"/>
      <c r="AB51" s="527"/>
      <c r="AC51" s="528"/>
      <c r="AD51" s="106"/>
      <c r="AE51" s="38"/>
      <c r="AF51" s="526"/>
      <c r="AG51" s="527"/>
      <c r="AH51" s="527"/>
      <c r="AI51" s="527"/>
      <c r="AJ51" s="528"/>
      <c r="AK51" s="106"/>
      <c r="AL51" s="38"/>
      <c r="AM51" s="526"/>
      <c r="AN51" s="527"/>
      <c r="AO51" s="527"/>
      <c r="AP51" s="527"/>
      <c r="AQ51" s="528"/>
      <c r="AR51" s="51"/>
      <c r="AS51" s="38"/>
      <c r="AT51" s="526"/>
      <c r="AU51" s="527"/>
      <c r="AV51" s="527"/>
      <c r="AW51" s="527"/>
      <c r="AX51" s="528"/>
      <c r="AY51" s="175"/>
      <c r="AZ51" s="199"/>
      <c r="BA51" s="127"/>
    </row>
    <row r="52" spans="1:53" ht="5.0999999999999996" customHeight="1" x14ac:dyDescent="0.2">
      <c r="A52" s="127"/>
      <c r="B52" s="158"/>
      <c r="C52" s="494"/>
      <c r="D52" s="495"/>
      <c r="E52" s="495"/>
      <c r="F52" s="495"/>
      <c r="G52" s="495"/>
      <c r="H52" s="495"/>
      <c r="I52" s="495"/>
      <c r="J52" s="495"/>
      <c r="K52" s="171"/>
      <c r="L52" s="171"/>
      <c r="M52" s="345"/>
      <c r="N52" s="345"/>
      <c r="O52" s="171"/>
      <c r="P52" s="512"/>
      <c r="Q52" s="164"/>
      <c r="R52" s="38"/>
      <c r="S52" s="38"/>
      <c r="T52" s="38"/>
      <c r="U52" s="38"/>
      <c r="V52" s="38"/>
      <c r="W52" s="51"/>
      <c r="X52" s="38"/>
      <c r="Y52" s="63"/>
      <c r="Z52" s="63"/>
      <c r="AA52" s="63"/>
      <c r="AB52" s="63"/>
      <c r="AC52" s="63"/>
      <c r="AD52" s="106"/>
      <c r="AE52" s="38"/>
      <c r="AF52" s="63"/>
      <c r="AG52" s="63"/>
      <c r="AH52" s="63"/>
      <c r="AI52" s="63"/>
      <c r="AJ52" s="63"/>
      <c r="AK52" s="106"/>
      <c r="AL52" s="38"/>
      <c r="AM52" s="38"/>
      <c r="AN52" s="38"/>
      <c r="AO52" s="38"/>
      <c r="AP52" s="38"/>
      <c r="AQ52" s="38"/>
      <c r="AR52" s="51"/>
      <c r="AS52" s="38"/>
      <c r="AT52" s="38"/>
      <c r="AU52" s="38"/>
      <c r="AV52" s="38"/>
      <c r="AW52" s="38"/>
      <c r="AX52" s="38"/>
      <c r="AY52" s="175"/>
      <c r="AZ52" s="199"/>
      <c r="BA52" s="127"/>
    </row>
    <row r="53" spans="1:53" ht="5.0999999999999996" customHeight="1" x14ac:dyDescent="0.2">
      <c r="A53" s="127"/>
      <c r="B53" s="158"/>
      <c r="C53" s="488" t="s">
        <v>84</v>
      </c>
      <c r="D53" s="489"/>
      <c r="E53" s="489"/>
      <c r="F53" s="489"/>
      <c r="G53" s="489"/>
      <c r="H53" s="489"/>
      <c r="I53" s="489"/>
      <c r="J53" s="489"/>
      <c r="K53" s="170"/>
      <c r="L53" s="170"/>
      <c r="M53" s="343" t="s">
        <v>81</v>
      </c>
      <c r="N53" s="343"/>
      <c r="O53" s="170"/>
      <c r="P53" s="510" t="s">
        <v>77</v>
      </c>
      <c r="Q53" s="288"/>
      <c r="R53" s="44"/>
      <c r="S53" s="44"/>
      <c r="T53" s="44"/>
      <c r="U53" s="44"/>
      <c r="V53" s="44"/>
      <c r="W53" s="53"/>
      <c r="X53" s="44"/>
      <c r="Y53" s="104"/>
      <c r="Z53" s="104"/>
      <c r="AA53" s="104"/>
      <c r="AB53" s="104"/>
      <c r="AC53" s="104"/>
      <c r="AD53" s="289"/>
      <c r="AE53" s="44"/>
      <c r="AF53" s="104"/>
      <c r="AG53" s="104"/>
      <c r="AH53" s="104"/>
      <c r="AI53" s="104"/>
      <c r="AJ53" s="104"/>
      <c r="AK53" s="289"/>
      <c r="AL53" s="44"/>
      <c r="AM53" s="44"/>
      <c r="AN53" s="44"/>
      <c r="AO53" s="44"/>
      <c r="AP53" s="44"/>
      <c r="AQ53" s="44"/>
      <c r="AR53" s="53"/>
      <c r="AS53" s="44"/>
      <c r="AT53" s="44"/>
      <c r="AU53" s="44"/>
      <c r="AV53" s="44"/>
      <c r="AW53" s="44"/>
      <c r="AX53" s="44"/>
      <c r="AY53" s="290"/>
      <c r="AZ53" s="199"/>
      <c r="BA53" s="127"/>
    </row>
    <row r="54" spans="1:53" x14ac:dyDescent="0.2">
      <c r="A54" s="127"/>
      <c r="B54" s="158"/>
      <c r="C54" s="491"/>
      <c r="D54" s="492"/>
      <c r="E54" s="492"/>
      <c r="F54" s="492"/>
      <c r="G54" s="492"/>
      <c r="H54" s="492"/>
      <c r="I54" s="492"/>
      <c r="J54" s="492"/>
      <c r="K54" s="164"/>
      <c r="L54" s="164"/>
      <c r="M54" s="296"/>
      <c r="N54" s="296"/>
      <c r="O54" s="164"/>
      <c r="P54" s="511"/>
      <c r="Q54" s="164"/>
      <c r="R54" s="526"/>
      <c r="S54" s="527"/>
      <c r="T54" s="527"/>
      <c r="U54" s="527"/>
      <c r="V54" s="528"/>
      <c r="W54" s="81"/>
      <c r="X54" s="38"/>
      <c r="Y54" s="526"/>
      <c r="Z54" s="527"/>
      <c r="AA54" s="527"/>
      <c r="AB54" s="527"/>
      <c r="AC54" s="528"/>
      <c r="AD54" s="106"/>
      <c r="AE54" s="38"/>
      <c r="AF54" s="526"/>
      <c r="AG54" s="527"/>
      <c r="AH54" s="527"/>
      <c r="AI54" s="527"/>
      <c r="AJ54" s="528"/>
      <c r="AK54" s="106"/>
      <c r="AL54" s="38"/>
      <c r="AM54" s="526"/>
      <c r="AN54" s="527"/>
      <c r="AO54" s="527"/>
      <c r="AP54" s="527"/>
      <c r="AQ54" s="528"/>
      <c r="AR54" s="51"/>
      <c r="AS54" s="38"/>
      <c r="AT54" s="526"/>
      <c r="AU54" s="527"/>
      <c r="AV54" s="527"/>
      <c r="AW54" s="527"/>
      <c r="AX54" s="528"/>
      <c r="AY54" s="175"/>
      <c r="AZ54" s="199"/>
      <c r="BA54" s="127"/>
    </row>
    <row r="55" spans="1:53" ht="5.0999999999999996" customHeight="1" x14ac:dyDescent="0.2">
      <c r="A55" s="127"/>
      <c r="B55" s="158"/>
      <c r="C55" s="494"/>
      <c r="D55" s="495"/>
      <c r="E55" s="495"/>
      <c r="F55" s="495"/>
      <c r="G55" s="495"/>
      <c r="H55" s="495"/>
      <c r="I55" s="495"/>
      <c r="J55" s="495"/>
      <c r="K55" s="171"/>
      <c r="L55" s="171"/>
      <c r="M55" s="345"/>
      <c r="N55" s="345"/>
      <c r="O55" s="171"/>
      <c r="P55" s="512"/>
      <c r="Q55" s="178"/>
      <c r="R55" s="164"/>
      <c r="S55" s="164"/>
      <c r="T55" s="164"/>
      <c r="U55" s="164"/>
      <c r="V55" s="164"/>
      <c r="W55" s="175"/>
      <c r="X55" s="164"/>
      <c r="Y55" s="165"/>
      <c r="Z55" s="165"/>
      <c r="AA55" s="165"/>
      <c r="AB55" s="165"/>
      <c r="AC55" s="165"/>
      <c r="AD55" s="116"/>
      <c r="AE55" s="164"/>
      <c r="AF55" s="165"/>
      <c r="AG55" s="165"/>
      <c r="AH55" s="165"/>
      <c r="AI55" s="165"/>
      <c r="AJ55" s="165"/>
      <c r="AK55" s="116"/>
      <c r="AL55" s="164"/>
      <c r="AM55" s="164"/>
      <c r="AN55" s="164"/>
      <c r="AO55" s="164"/>
      <c r="AP55" s="164"/>
      <c r="AQ55" s="164"/>
      <c r="AR55" s="175"/>
      <c r="AS55" s="164"/>
      <c r="AT55" s="164"/>
      <c r="AU55" s="164"/>
      <c r="AV55" s="164"/>
      <c r="AW55" s="164"/>
      <c r="AX55" s="164"/>
      <c r="AY55" s="175"/>
      <c r="AZ55" s="199"/>
      <c r="BA55" s="127"/>
    </row>
    <row r="56" spans="1:53" ht="5.0999999999999996" customHeight="1" x14ac:dyDescent="0.2">
      <c r="A56" s="127"/>
      <c r="B56" s="158"/>
      <c r="C56" s="488" t="s">
        <v>85</v>
      </c>
      <c r="D56" s="489"/>
      <c r="E56" s="489"/>
      <c r="F56" s="489"/>
      <c r="G56" s="489"/>
      <c r="H56" s="489"/>
      <c r="I56" s="489"/>
      <c r="J56" s="489"/>
      <c r="K56" s="170"/>
      <c r="L56" s="170"/>
      <c r="M56" s="343" t="s">
        <v>81</v>
      </c>
      <c r="N56" s="343"/>
      <c r="O56" s="170"/>
      <c r="P56" s="510" t="s">
        <v>86</v>
      </c>
      <c r="Q56" s="288"/>
      <c r="R56" s="44"/>
      <c r="S56" s="44"/>
      <c r="T56" s="44"/>
      <c r="U56" s="44"/>
      <c r="V56" s="44"/>
      <c r="W56" s="53"/>
      <c r="X56" s="44"/>
      <c r="Y56" s="104"/>
      <c r="Z56" s="104"/>
      <c r="AA56" s="104"/>
      <c r="AB56" s="104"/>
      <c r="AC56" s="104"/>
      <c r="AD56" s="289"/>
      <c r="AE56" s="44"/>
      <c r="AF56" s="104"/>
      <c r="AG56" s="104"/>
      <c r="AH56" s="104"/>
      <c r="AI56" s="104"/>
      <c r="AJ56" s="104"/>
      <c r="AK56" s="289"/>
      <c r="AL56" s="44"/>
      <c r="AM56" s="44"/>
      <c r="AN56" s="44"/>
      <c r="AO56" s="44"/>
      <c r="AP56" s="44"/>
      <c r="AQ56" s="44"/>
      <c r="AR56" s="53"/>
      <c r="AS56" s="44"/>
      <c r="AT56" s="44"/>
      <c r="AU56" s="44"/>
      <c r="AV56" s="44"/>
      <c r="AW56" s="44"/>
      <c r="AX56" s="44"/>
      <c r="AY56" s="290"/>
      <c r="AZ56" s="199"/>
      <c r="BA56" s="127"/>
    </row>
    <row r="57" spans="1:53" x14ac:dyDescent="0.2">
      <c r="A57" s="127"/>
      <c r="B57" s="158"/>
      <c r="C57" s="491"/>
      <c r="D57" s="492"/>
      <c r="E57" s="492"/>
      <c r="F57" s="492"/>
      <c r="G57" s="492"/>
      <c r="H57" s="492"/>
      <c r="I57" s="492"/>
      <c r="J57" s="492"/>
      <c r="K57" s="164"/>
      <c r="L57" s="164"/>
      <c r="M57" s="296"/>
      <c r="N57" s="296"/>
      <c r="O57" s="164"/>
      <c r="P57" s="511"/>
      <c r="Q57" s="164"/>
      <c r="R57" s="523" t="str">
        <f>IF(COUNT(R45,R48,R51,R54)&lt;4,"",SUM(R45,R48,R51,R54)/4)</f>
        <v/>
      </c>
      <c r="S57" s="524"/>
      <c r="T57" s="524"/>
      <c r="U57" s="524"/>
      <c r="V57" s="525"/>
      <c r="W57" s="175"/>
      <c r="X57" s="164"/>
      <c r="Y57" s="523" t="str">
        <f>IF(COUNT(Y45,Y48,Y51,Y54)&lt;4,"",SUM(Y45,Y48,Y51,Y54)/4)</f>
        <v/>
      </c>
      <c r="Z57" s="524"/>
      <c r="AA57" s="524"/>
      <c r="AB57" s="524"/>
      <c r="AC57" s="525"/>
      <c r="AD57" s="116"/>
      <c r="AE57" s="164"/>
      <c r="AF57" s="523" t="str">
        <f>IF(COUNT(AF45,AF48,AF51,AF54)&lt;4,"",SUM(AF45,AF48,AF51,AF54)/4)</f>
        <v/>
      </c>
      <c r="AG57" s="524"/>
      <c r="AH57" s="524"/>
      <c r="AI57" s="524"/>
      <c r="AJ57" s="525"/>
      <c r="AK57" s="116"/>
      <c r="AL57" s="164"/>
      <c r="AM57" s="523" t="str">
        <f>IF(COUNT(AM45,AM48,AM51,AM54)&lt;4,"",SUM(AM45,AM48,AM51,AM54)/4)</f>
        <v/>
      </c>
      <c r="AN57" s="524"/>
      <c r="AO57" s="524"/>
      <c r="AP57" s="524"/>
      <c r="AQ57" s="525"/>
      <c r="AR57" s="175"/>
      <c r="AS57" s="164"/>
      <c r="AT57" s="523" t="str">
        <f>IF(COUNT(AT45,AT48,AT51,AT54)&lt;4,"",SUM(AT45,AT48,AT51,AT54)/4)</f>
        <v/>
      </c>
      <c r="AU57" s="524"/>
      <c r="AV57" s="524"/>
      <c r="AW57" s="524"/>
      <c r="AX57" s="525"/>
      <c r="AY57" s="175"/>
      <c r="AZ57" s="199"/>
      <c r="BA57" s="127"/>
    </row>
    <row r="58" spans="1:53" ht="5.0999999999999996" customHeight="1" x14ac:dyDescent="0.2">
      <c r="A58" s="127"/>
      <c r="B58" s="158"/>
      <c r="C58" s="494"/>
      <c r="D58" s="495"/>
      <c r="E58" s="495"/>
      <c r="F58" s="495"/>
      <c r="G58" s="495"/>
      <c r="H58" s="495"/>
      <c r="I58" s="495"/>
      <c r="J58" s="495"/>
      <c r="K58" s="171"/>
      <c r="L58" s="171"/>
      <c r="M58" s="345"/>
      <c r="N58" s="345"/>
      <c r="O58" s="171"/>
      <c r="P58" s="512"/>
      <c r="Q58" s="177"/>
      <c r="R58" s="171"/>
      <c r="S58" s="171"/>
      <c r="T58" s="171"/>
      <c r="U58" s="171"/>
      <c r="V58" s="171"/>
      <c r="W58" s="176"/>
      <c r="X58" s="171"/>
      <c r="Y58" s="173"/>
      <c r="Z58" s="173"/>
      <c r="AA58" s="173"/>
      <c r="AB58" s="173"/>
      <c r="AC58" s="173"/>
      <c r="AD58" s="189"/>
      <c r="AE58" s="171"/>
      <c r="AF58" s="173"/>
      <c r="AG58" s="173"/>
      <c r="AH58" s="173"/>
      <c r="AI58" s="173"/>
      <c r="AJ58" s="173"/>
      <c r="AK58" s="189"/>
      <c r="AL58" s="171"/>
      <c r="AM58" s="171"/>
      <c r="AN58" s="171"/>
      <c r="AO58" s="171"/>
      <c r="AP58" s="171"/>
      <c r="AQ58" s="171"/>
      <c r="AR58" s="176"/>
      <c r="AS58" s="171"/>
      <c r="AT58" s="171"/>
      <c r="AU58" s="171"/>
      <c r="AV58" s="171"/>
      <c r="AW58" s="171"/>
      <c r="AX58" s="171"/>
      <c r="AY58" s="176"/>
      <c r="AZ58" s="199"/>
      <c r="BA58" s="127"/>
    </row>
    <row r="59" spans="1:53" ht="5.0999999999999996" hidden="1" customHeight="1" x14ac:dyDescent="0.2">
      <c r="A59" s="127"/>
      <c r="B59" s="158"/>
      <c r="C59" s="488" t="s">
        <v>87</v>
      </c>
      <c r="D59" s="489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172"/>
      <c r="P59" s="510" t="s">
        <v>88</v>
      </c>
      <c r="Q59" s="164"/>
      <c r="R59" s="164"/>
      <c r="S59" s="164"/>
      <c r="T59" s="164"/>
      <c r="U59" s="164"/>
      <c r="V59" s="164"/>
      <c r="W59" s="164"/>
      <c r="X59" s="164"/>
      <c r="Y59" s="165"/>
      <c r="Z59" s="165"/>
      <c r="AA59" s="165"/>
      <c r="AB59" s="165"/>
      <c r="AC59" s="165"/>
      <c r="AD59" s="165"/>
      <c r="AE59" s="164"/>
      <c r="AF59" s="165"/>
      <c r="AG59" s="165"/>
      <c r="AH59" s="165"/>
      <c r="AI59" s="165"/>
      <c r="AJ59" s="165"/>
      <c r="AK59" s="165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75"/>
      <c r="AZ59" s="199"/>
      <c r="BA59" s="127"/>
    </row>
    <row r="60" spans="1:53" ht="12.75" hidden="1" customHeight="1" x14ac:dyDescent="0.2">
      <c r="A60" s="127"/>
      <c r="B60" s="158"/>
      <c r="C60" s="491"/>
      <c r="D60" s="492"/>
      <c r="E60" s="492"/>
      <c r="F60" s="492"/>
      <c r="G60" s="492"/>
      <c r="H60" s="492"/>
      <c r="I60" s="492"/>
      <c r="J60" s="492"/>
      <c r="K60" s="492"/>
      <c r="L60" s="492"/>
      <c r="M60" s="492"/>
      <c r="N60" s="492"/>
      <c r="O60" s="165"/>
      <c r="P60" s="511"/>
      <c r="Q60" s="164"/>
      <c r="R60" s="164"/>
      <c r="S60" s="164"/>
      <c r="T60" s="164"/>
      <c r="U60" s="164"/>
      <c r="V60" s="164"/>
      <c r="W60" s="164"/>
      <c r="X60" s="164"/>
      <c r="Y60" s="165"/>
      <c r="Z60" s="165"/>
      <c r="AA60" s="165"/>
      <c r="AB60" s="165"/>
      <c r="AC60" s="165"/>
      <c r="AD60" s="165"/>
      <c r="AE60" s="164"/>
      <c r="AF60" s="523" t="str">
        <f>IF(COUNT(R57,Y57,AF57,AM57,AT57)&gt;0,SUM(R57,Y57,AF57,AM57,AT57)/COUNT(R57,Y57,AF57,AM57,AT57),"")</f>
        <v/>
      </c>
      <c r="AG60" s="524"/>
      <c r="AH60" s="524"/>
      <c r="AI60" s="524"/>
      <c r="AJ60" s="525"/>
      <c r="AK60" s="165"/>
      <c r="AL60" s="191" t="s">
        <v>89</v>
      </c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75"/>
      <c r="AZ60" s="199"/>
      <c r="BA60" s="127"/>
    </row>
    <row r="61" spans="1:53" ht="5.0999999999999996" hidden="1" customHeight="1" x14ac:dyDescent="0.2">
      <c r="A61" s="127"/>
      <c r="B61" s="158"/>
      <c r="C61" s="494"/>
      <c r="D61" s="495"/>
      <c r="E61" s="495"/>
      <c r="F61" s="495"/>
      <c r="G61" s="495"/>
      <c r="H61" s="495"/>
      <c r="I61" s="495"/>
      <c r="J61" s="495"/>
      <c r="K61" s="495"/>
      <c r="L61" s="495"/>
      <c r="M61" s="495"/>
      <c r="N61" s="495"/>
      <c r="O61" s="173"/>
      <c r="P61" s="512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6"/>
      <c r="AZ61" s="199"/>
      <c r="BA61" s="127"/>
    </row>
    <row r="62" spans="1:53" ht="5.0999999999999996" customHeight="1" thickBot="1" x14ac:dyDescent="0.25">
      <c r="A62" s="127"/>
      <c r="B62" s="158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99"/>
      <c r="BA62" s="127"/>
    </row>
    <row r="63" spans="1:53" ht="13.5" thickTop="1" x14ac:dyDescent="0.2">
      <c r="A63" s="127"/>
      <c r="B63" s="159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503" t="s">
        <v>90</v>
      </c>
      <c r="Q63" s="503"/>
      <c r="R63" s="503"/>
      <c r="S63" s="503"/>
      <c r="T63" s="503"/>
      <c r="U63" s="503"/>
      <c r="V63" s="503"/>
      <c r="W63" s="503"/>
      <c r="X63" s="503"/>
      <c r="Y63" s="503"/>
      <c r="Z63" s="503"/>
      <c r="AA63" s="503"/>
      <c r="AB63" s="503"/>
      <c r="AC63" s="503"/>
      <c r="AD63" s="503"/>
      <c r="AE63" s="503"/>
      <c r="AF63" s="503"/>
      <c r="AG63" s="503"/>
      <c r="AH63" s="503"/>
      <c r="AI63" s="503"/>
      <c r="AJ63" s="503"/>
      <c r="AK63" s="503"/>
      <c r="AL63" s="503"/>
      <c r="AM63" s="503"/>
      <c r="AN63" s="503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200"/>
      <c r="BA63" s="127"/>
    </row>
    <row r="64" spans="1:53" ht="5.0999999999999996" customHeight="1" x14ac:dyDescent="0.2">
      <c r="A64" s="127"/>
      <c r="B64" s="158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99"/>
      <c r="BA64" s="127"/>
    </row>
    <row r="65" spans="1:53" ht="5.0999999999999996" customHeight="1" x14ac:dyDescent="0.2">
      <c r="A65" s="127"/>
      <c r="B65" s="158"/>
      <c r="C65" s="488" t="s">
        <v>91</v>
      </c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510" t="s">
        <v>92</v>
      </c>
      <c r="Q65" s="170"/>
      <c r="R65" s="170"/>
      <c r="S65" s="170"/>
      <c r="T65" s="170"/>
      <c r="U65" s="170"/>
      <c r="V65" s="170"/>
      <c r="W65" s="183"/>
      <c r="X65" s="170"/>
      <c r="Y65" s="170"/>
      <c r="Z65" s="170"/>
      <c r="AA65" s="170"/>
      <c r="AB65" s="170"/>
      <c r="AC65" s="170"/>
      <c r="AD65" s="183"/>
      <c r="AE65" s="170"/>
      <c r="AF65" s="170"/>
      <c r="AG65" s="170"/>
      <c r="AH65" s="170"/>
      <c r="AI65" s="170"/>
      <c r="AJ65" s="170"/>
      <c r="AK65" s="183"/>
      <c r="AL65" s="170"/>
      <c r="AM65" s="170"/>
      <c r="AN65" s="170"/>
      <c r="AO65" s="170"/>
      <c r="AP65" s="170"/>
      <c r="AQ65" s="170"/>
      <c r="AR65" s="183"/>
      <c r="AS65" s="170"/>
      <c r="AT65" s="170"/>
      <c r="AU65" s="170"/>
      <c r="AV65" s="170"/>
      <c r="AW65" s="170"/>
      <c r="AX65" s="170"/>
      <c r="AY65" s="183"/>
      <c r="AZ65" s="199"/>
      <c r="BA65" s="127"/>
    </row>
    <row r="66" spans="1:53" x14ac:dyDescent="0.2">
      <c r="A66" s="127"/>
      <c r="B66" s="158"/>
      <c r="C66" s="491"/>
      <c r="D66" s="492"/>
      <c r="E66" s="492"/>
      <c r="F66" s="492"/>
      <c r="G66" s="492"/>
      <c r="H66" s="492"/>
      <c r="I66" s="492"/>
      <c r="J66" s="492"/>
      <c r="K66" s="492"/>
      <c r="L66" s="492"/>
      <c r="M66" s="492"/>
      <c r="N66" s="492"/>
      <c r="O66" s="492"/>
      <c r="P66" s="511"/>
      <c r="Q66" s="164"/>
      <c r="R66" s="500"/>
      <c r="S66" s="522"/>
      <c r="T66" s="522"/>
      <c r="U66" s="522"/>
      <c r="V66" s="501"/>
      <c r="W66" s="175"/>
      <c r="X66" s="164"/>
      <c r="Y66" s="500"/>
      <c r="Z66" s="522"/>
      <c r="AA66" s="522"/>
      <c r="AB66" s="522"/>
      <c r="AC66" s="501"/>
      <c r="AD66" s="175"/>
      <c r="AE66" s="164"/>
      <c r="AF66" s="500"/>
      <c r="AG66" s="522"/>
      <c r="AH66" s="522"/>
      <c r="AI66" s="522"/>
      <c r="AJ66" s="501"/>
      <c r="AK66" s="175"/>
      <c r="AL66" s="164"/>
      <c r="AM66" s="500"/>
      <c r="AN66" s="522"/>
      <c r="AO66" s="522"/>
      <c r="AP66" s="522"/>
      <c r="AQ66" s="501"/>
      <c r="AR66" s="175"/>
      <c r="AS66" s="164"/>
      <c r="AT66" s="500"/>
      <c r="AU66" s="522"/>
      <c r="AV66" s="522"/>
      <c r="AW66" s="522"/>
      <c r="AX66" s="501"/>
      <c r="AY66" s="175"/>
      <c r="AZ66" s="199"/>
      <c r="BA66" s="127"/>
    </row>
    <row r="67" spans="1:53" ht="5.0999999999999996" customHeight="1" x14ac:dyDescent="0.2">
      <c r="A67" s="127"/>
      <c r="B67" s="158"/>
      <c r="C67" s="494"/>
      <c r="D67" s="495"/>
      <c r="E67" s="495"/>
      <c r="F67" s="495"/>
      <c r="G67" s="495"/>
      <c r="H67" s="495"/>
      <c r="I67" s="495"/>
      <c r="J67" s="495"/>
      <c r="K67" s="495"/>
      <c r="L67" s="495"/>
      <c r="M67" s="495"/>
      <c r="N67" s="495"/>
      <c r="O67" s="495"/>
      <c r="P67" s="512"/>
      <c r="Q67" s="164"/>
      <c r="R67" s="164"/>
      <c r="S67" s="164"/>
      <c r="T67" s="164"/>
      <c r="U67" s="164"/>
      <c r="V67" s="164"/>
      <c r="W67" s="175"/>
      <c r="X67" s="164"/>
      <c r="Y67" s="164"/>
      <c r="Z67" s="164"/>
      <c r="AA67" s="164"/>
      <c r="AB67" s="164"/>
      <c r="AC67" s="164"/>
      <c r="AD67" s="175"/>
      <c r="AE67" s="164"/>
      <c r="AF67" s="164"/>
      <c r="AG67" s="164"/>
      <c r="AH67" s="164"/>
      <c r="AI67" s="164"/>
      <c r="AJ67" s="164"/>
      <c r="AK67" s="175"/>
      <c r="AL67" s="164"/>
      <c r="AM67" s="164"/>
      <c r="AN67" s="164"/>
      <c r="AO67" s="164"/>
      <c r="AP67" s="164"/>
      <c r="AQ67" s="164"/>
      <c r="AR67" s="175"/>
      <c r="AS67" s="164"/>
      <c r="AT67" s="164"/>
      <c r="AU67" s="164"/>
      <c r="AV67" s="164"/>
      <c r="AW67" s="164"/>
      <c r="AX67" s="164"/>
      <c r="AY67" s="175"/>
      <c r="AZ67" s="199"/>
      <c r="BA67" s="127"/>
    </row>
    <row r="68" spans="1:53" ht="5.0999999999999996" customHeight="1" x14ac:dyDescent="0.2">
      <c r="A68" s="127"/>
      <c r="B68" s="158"/>
      <c r="C68" s="488" t="s">
        <v>93</v>
      </c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89"/>
      <c r="O68" s="489"/>
      <c r="P68" s="510" t="s">
        <v>94</v>
      </c>
      <c r="Q68" s="288"/>
      <c r="R68" s="44"/>
      <c r="S68" s="44"/>
      <c r="T68" s="44"/>
      <c r="U68" s="44"/>
      <c r="V68" s="44"/>
      <c r="W68" s="53"/>
      <c r="X68" s="44"/>
      <c r="Y68" s="104"/>
      <c r="Z68" s="104"/>
      <c r="AA68" s="104"/>
      <c r="AB68" s="104"/>
      <c r="AC68" s="104"/>
      <c r="AD68" s="289"/>
      <c r="AE68" s="44"/>
      <c r="AF68" s="104"/>
      <c r="AG68" s="104"/>
      <c r="AH68" s="104"/>
      <c r="AI68" s="104"/>
      <c r="AJ68" s="104"/>
      <c r="AK68" s="289"/>
      <c r="AL68" s="44"/>
      <c r="AM68" s="44"/>
      <c r="AN68" s="44"/>
      <c r="AO68" s="44"/>
      <c r="AP68" s="44"/>
      <c r="AQ68" s="44"/>
      <c r="AR68" s="53"/>
      <c r="AS68" s="44"/>
      <c r="AT68" s="44"/>
      <c r="AU68" s="44"/>
      <c r="AV68" s="44"/>
      <c r="AW68" s="44"/>
      <c r="AX68" s="44"/>
      <c r="AY68" s="290"/>
      <c r="AZ68" s="199"/>
      <c r="BA68" s="127"/>
    </row>
    <row r="69" spans="1:53" x14ac:dyDescent="0.2">
      <c r="A69" s="127"/>
      <c r="B69" s="158"/>
      <c r="C69" s="491"/>
      <c r="D69" s="492"/>
      <c r="E69" s="492"/>
      <c r="F69" s="492"/>
      <c r="G69" s="492"/>
      <c r="H69" s="492"/>
      <c r="I69" s="492"/>
      <c r="J69" s="492"/>
      <c r="K69" s="492"/>
      <c r="L69" s="492"/>
      <c r="M69" s="492"/>
      <c r="N69" s="492"/>
      <c r="O69" s="492"/>
      <c r="P69" s="511"/>
      <c r="Q69" s="164"/>
      <c r="R69" s="500"/>
      <c r="S69" s="522"/>
      <c r="T69" s="522"/>
      <c r="U69" s="522"/>
      <c r="V69" s="501"/>
      <c r="W69" s="175"/>
      <c r="X69" s="164"/>
      <c r="Y69" s="500"/>
      <c r="Z69" s="522"/>
      <c r="AA69" s="522"/>
      <c r="AB69" s="522"/>
      <c r="AC69" s="501"/>
      <c r="AD69" s="175"/>
      <c r="AE69" s="164"/>
      <c r="AF69" s="500"/>
      <c r="AG69" s="522"/>
      <c r="AH69" s="522"/>
      <c r="AI69" s="522"/>
      <c r="AJ69" s="501"/>
      <c r="AK69" s="175"/>
      <c r="AL69" s="164"/>
      <c r="AM69" s="500"/>
      <c r="AN69" s="522"/>
      <c r="AO69" s="522"/>
      <c r="AP69" s="522"/>
      <c r="AQ69" s="501"/>
      <c r="AR69" s="175"/>
      <c r="AS69" s="164"/>
      <c r="AT69" s="500"/>
      <c r="AU69" s="522"/>
      <c r="AV69" s="522"/>
      <c r="AW69" s="522"/>
      <c r="AX69" s="501"/>
      <c r="AY69" s="175"/>
      <c r="AZ69" s="199"/>
      <c r="BA69" s="127"/>
    </row>
    <row r="70" spans="1:53" ht="5.0999999999999996" customHeight="1" x14ac:dyDescent="0.2">
      <c r="A70" s="127"/>
      <c r="B70" s="158"/>
      <c r="C70" s="494"/>
      <c r="D70" s="495"/>
      <c r="E70" s="495"/>
      <c r="F70" s="495"/>
      <c r="G70" s="495"/>
      <c r="H70" s="495"/>
      <c r="I70" s="495"/>
      <c r="J70" s="495"/>
      <c r="K70" s="495"/>
      <c r="L70" s="495"/>
      <c r="M70" s="495"/>
      <c r="N70" s="495"/>
      <c r="O70" s="495"/>
      <c r="P70" s="512"/>
      <c r="Q70" s="164"/>
      <c r="R70" s="164"/>
      <c r="S70" s="164"/>
      <c r="T70" s="164"/>
      <c r="U70" s="164"/>
      <c r="V70" s="164"/>
      <c r="W70" s="175"/>
      <c r="X70" s="164"/>
      <c r="Y70" s="164"/>
      <c r="Z70" s="164"/>
      <c r="AA70" s="164"/>
      <c r="AB70" s="164"/>
      <c r="AC70" s="164"/>
      <c r="AD70" s="175"/>
      <c r="AE70" s="164"/>
      <c r="AF70" s="164"/>
      <c r="AG70" s="164"/>
      <c r="AH70" s="164"/>
      <c r="AI70" s="164"/>
      <c r="AJ70" s="164"/>
      <c r="AK70" s="175"/>
      <c r="AL70" s="164"/>
      <c r="AM70" s="164"/>
      <c r="AN70" s="164"/>
      <c r="AO70" s="164"/>
      <c r="AP70" s="164"/>
      <c r="AQ70" s="164"/>
      <c r="AR70" s="175"/>
      <c r="AS70" s="164"/>
      <c r="AT70" s="38"/>
      <c r="AU70" s="38"/>
      <c r="AV70" s="38"/>
      <c r="AW70" s="38"/>
      <c r="AX70" s="38"/>
      <c r="AY70" s="175"/>
      <c r="AZ70" s="199"/>
      <c r="BA70" s="127"/>
    </row>
    <row r="71" spans="1:53" ht="5.0999999999999996" customHeight="1" x14ac:dyDescent="0.2">
      <c r="A71" s="127"/>
      <c r="B71" s="158"/>
      <c r="C71" s="488" t="s">
        <v>95</v>
      </c>
      <c r="D71" s="489"/>
      <c r="E71" s="489"/>
      <c r="F71" s="489"/>
      <c r="G71" s="489"/>
      <c r="H71" s="489"/>
      <c r="I71" s="489"/>
      <c r="J71" s="489"/>
      <c r="K71" s="489"/>
      <c r="L71" s="489"/>
      <c r="M71" s="489"/>
      <c r="N71" s="489"/>
      <c r="O71" s="489"/>
      <c r="P71" s="510" t="s">
        <v>96</v>
      </c>
      <c r="Q71" s="288"/>
      <c r="R71" s="44"/>
      <c r="S71" s="44"/>
      <c r="T71" s="44"/>
      <c r="U71" s="44"/>
      <c r="V71" s="44"/>
      <c r="W71" s="53"/>
      <c r="X71" s="44"/>
      <c r="Y71" s="104"/>
      <c r="Z71" s="104"/>
      <c r="AA71" s="104"/>
      <c r="AB71" s="104"/>
      <c r="AC71" s="104"/>
      <c r="AD71" s="289"/>
      <c r="AE71" s="44"/>
      <c r="AF71" s="104"/>
      <c r="AG71" s="104"/>
      <c r="AH71" s="104"/>
      <c r="AI71" s="104"/>
      <c r="AJ71" s="104"/>
      <c r="AK71" s="289"/>
      <c r="AL71" s="44"/>
      <c r="AM71" s="44"/>
      <c r="AN71" s="44"/>
      <c r="AO71" s="44"/>
      <c r="AP71" s="44"/>
      <c r="AQ71" s="44"/>
      <c r="AR71" s="53"/>
      <c r="AS71" s="44"/>
      <c r="AT71" s="44"/>
      <c r="AU71" s="44"/>
      <c r="AV71" s="44"/>
      <c r="AW71" s="44"/>
      <c r="AX71" s="44"/>
      <c r="AY71" s="290"/>
      <c r="AZ71" s="199"/>
      <c r="BA71" s="127"/>
    </row>
    <row r="72" spans="1:53" x14ac:dyDescent="0.2">
      <c r="A72" s="127"/>
      <c r="B72" s="158"/>
      <c r="C72" s="491"/>
      <c r="D72" s="492"/>
      <c r="E72" s="492"/>
      <c r="F72" s="492"/>
      <c r="G72" s="492"/>
      <c r="H72" s="492"/>
      <c r="I72" s="492"/>
      <c r="J72" s="492"/>
      <c r="K72" s="492"/>
      <c r="L72" s="492"/>
      <c r="M72" s="492"/>
      <c r="N72" s="492"/>
      <c r="O72" s="492"/>
      <c r="P72" s="511"/>
      <c r="Q72" s="164"/>
      <c r="R72" s="516" t="str">
        <f>IF(COUNT(R66,R69)&lt;2,"",R66-R69)</f>
        <v/>
      </c>
      <c r="S72" s="517"/>
      <c r="T72" s="517"/>
      <c r="U72" s="517"/>
      <c r="V72" s="518"/>
      <c r="W72" s="175"/>
      <c r="X72" s="164"/>
      <c r="Y72" s="516" t="str">
        <f>IF(COUNT(Y66,Y69)&lt;2,"",Y66-Y69)</f>
        <v/>
      </c>
      <c r="Z72" s="517"/>
      <c r="AA72" s="517"/>
      <c r="AB72" s="517"/>
      <c r="AC72" s="518"/>
      <c r="AD72" s="175"/>
      <c r="AE72" s="164"/>
      <c r="AF72" s="516" t="str">
        <f>IF(COUNT(AF66,AF69)&lt;2,"",AF66-AF69)</f>
        <v/>
      </c>
      <c r="AG72" s="517"/>
      <c r="AH72" s="517"/>
      <c r="AI72" s="517"/>
      <c r="AJ72" s="518"/>
      <c r="AK72" s="175"/>
      <c r="AL72" s="164"/>
      <c r="AM72" s="516" t="str">
        <f>IF(COUNT(AM66,AM69)&lt;2,"",AM66-AM69)</f>
        <v/>
      </c>
      <c r="AN72" s="517"/>
      <c r="AO72" s="517"/>
      <c r="AP72" s="517"/>
      <c r="AQ72" s="518"/>
      <c r="AR72" s="175"/>
      <c r="AS72" s="164"/>
      <c r="AT72" s="516" t="str">
        <f>IF(COUNT(AT66,AT69)&lt;2,"",AT66-AT69)</f>
        <v/>
      </c>
      <c r="AU72" s="517"/>
      <c r="AV72" s="517"/>
      <c r="AW72" s="517"/>
      <c r="AX72" s="518"/>
      <c r="AY72" s="175"/>
      <c r="AZ72" s="199"/>
      <c r="BA72" s="127"/>
    </row>
    <row r="73" spans="1:53" ht="5.0999999999999996" customHeight="1" x14ac:dyDescent="0.2">
      <c r="A73" s="127"/>
      <c r="B73" s="158"/>
      <c r="C73" s="494"/>
      <c r="D73" s="495"/>
      <c r="E73" s="495"/>
      <c r="F73" s="495"/>
      <c r="G73" s="495"/>
      <c r="H73" s="495"/>
      <c r="I73" s="495"/>
      <c r="J73" s="495"/>
      <c r="K73" s="495"/>
      <c r="L73" s="495"/>
      <c r="M73" s="495"/>
      <c r="N73" s="495"/>
      <c r="O73" s="495"/>
      <c r="P73" s="512"/>
      <c r="Q73" s="164"/>
      <c r="R73" s="164"/>
      <c r="S73" s="164"/>
      <c r="T73" s="164"/>
      <c r="U73" s="164"/>
      <c r="V73" s="164"/>
      <c r="W73" s="175"/>
      <c r="X73" s="164"/>
      <c r="Y73" s="164"/>
      <c r="Z73" s="164"/>
      <c r="AA73" s="164"/>
      <c r="AB73" s="164"/>
      <c r="AC73" s="164"/>
      <c r="AD73" s="175"/>
      <c r="AE73" s="164"/>
      <c r="AF73" s="164"/>
      <c r="AG73" s="164"/>
      <c r="AH73" s="164"/>
      <c r="AI73" s="164"/>
      <c r="AJ73" s="164"/>
      <c r="AK73" s="175"/>
      <c r="AL73" s="164"/>
      <c r="AM73" s="164"/>
      <c r="AN73" s="164"/>
      <c r="AO73" s="164"/>
      <c r="AP73" s="164"/>
      <c r="AQ73" s="164"/>
      <c r="AR73" s="175"/>
      <c r="AS73" s="164"/>
      <c r="AT73" s="38"/>
      <c r="AU73" s="38"/>
      <c r="AV73" s="38"/>
      <c r="AW73" s="38"/>
      <c r="AX73" s="38"/>
      <c r="AY73" s="175"/>
      <c r="AZ73" s="199"/>
      <c r="BA73" s="127"/>
    </row>
    <row r="74" spans="1:53" ht="5.0999999999999996" customHeight="1" x14ac:dyDescent="0.2">
      <c r="A74" s="127"/>
      <c r="B74" s="158"/>
      <c r="C74" s="488" t="s">
        <v>97</v>
      </c>
      <c r="D74" s="489"/>
      <c r="E74" s="489"/>
      <c r="F74" s="489"/>
      <c r="G74" s="489"/>
      <c r="H74" s="489"/>
      <c r="I74" s="489"/>
      <c r="J74" s="489"/>
      <c r="K74" s="489"/>
      <c r="L74" s="489"/>
      <c r="M74" s="489"/>
      <c r="N74" s="489"/>
      <c r="O74" s="489"/>
      <c r="P74" s="510" t="s">
        <v>98</v>
      </c>
      <c r="Q74" s="288"/>
      <c r="R74" s="44"/>
      <c r="S74" s="44"/>
      <c r="T74" s="44"/>
      <c r="U74" s="44"/>
      <c r="V74" s="44"/>
      <c r="W74" s="53"/>
      <c r="X74" s="44"/>
      <c r="Y74" s="104"/>
      <c r="Z74" s="104"/>
      <c r="AA74" s="104"/>
      <c r="AB74" s="104"/>
      <c r="AC74" s="104"/>
      <c r="AD74" s="289"/>
      <c r="AE74" s="44"/>
      <c r="AF74" s="104"/>
      <c r="AG74" s="104"/>
      <c r="AH74" s="104"/>
      <c r="AI74" s="104"/>
      <c r="AJ74" s="104"/>
      <c r="AK74" s="289"/>
      <c r="AL74" s="44"/>
      <c r="AM74" s="44"/>
      <c r="AN74" s="44"/>
      <c r="AO74" s="44"/>
      <c r="AP74" s="44"/>
      <c r="AQ74" s="44"/>
      <c r="AR74" s="53"/>
      <c r="AS74" s="44"/>
      <c r="AT74" s="44"/>
      <c r="AU74" s="44"/>
      <c r="AV74" s="44"/>
      <c r="AW74" s="44"/>
      <c r="AX74" s="44"/>
      <c r="AY74" s="290"/>
      <c r="AZ74" s="199"/>
      <c r="BA74" s="127"/>
    </row>
    <row r="75" spans="1:53" x14ac:dyDescent="0.2">
      <c r="A75" s="127"/>
      <c r="B75" s="158"/>
      <c r="C75" s="491"/>
      <c r="D75" s="492"/>
      <c r="E75" s="492"/>
      <c r="F75" s="492"/>
      <c r="G75" s="492"/>
      <c r="H75" s="492"/>
      <c r="I75" s="492"/>
      <c r="J75" s="492"/>
      <c r="K75" s="492"/>
      <c r="L75" s="492"/>
      <c r="M75" s="492"/>
      <c r="N75" s="492"/>
      <c r="O75" s="492"/>
      <c r="P75" s="511"/>
      <c r="Q75" s="164"/>
      <c r="R75" s="500"/>
      <c r="S75" s="522"/>
      <c r="T75" s="522"/>
      <c r="U75" s="522"/>
      <c r="V75" s="501"/>
      <c r="W75" s="175"/>
      <c r="X75" s="164"/>
      <c r="Y75" s="500"/>
      <c r="Z75" s="522"/>
      <c r="AA75" s="522"/>
      <c r="AB75" s="522"/>
      <c r="AC75" s="501"/>
      <c r="AD75" s="175"/>
      <c r="AE75" s="164"/>
      <c r="AF75" s="500"/>
      <c r="AG75" s="522"/>
      <c r="AH75" s="522"/>
      <c r="AI75" s="522"/>
      <c r="AJ75" s="501"/>
      <c r="AK75" s="175"/>
      <c r="AL75" s="164"/>
      <c r="AM75" s="500"/>
      <c r="AN75" s="522"/>
      <c r="AO75" s="522"/>
      <c r="AP75" s="522"/>
      <c r="AQ75" s="501"/>
      <c r="AR75" s="175"/>
      <c r="AS75" s="164"/>
      <c r="AT75" s="500"/>
      <c r="AU75" s="522"/>
      <c r="AV75" s="522"/>
      <c r="AW75" s="522"/>
      <c r="AX75" s="501"/>
      <c r="AY75" s="175"/>
      <c r="AZ75" s="199"/>
      <c r="BA75" s="127"/>
    </row>
    <row r="76" spans="1:53" ht="5.0999999999999996" customHeight="1" x14ac:dyDescent="0.2">
      <c r="A76" s="127"/>
      <c r="B76" s="158"/>
      <c r="C76" s="494"/>
      <c r="D76" s="495"/>
      <c r="E76" s="495"/>
      <c r="F76" s="495"/>
      <c r="G76" s="495"/>
      <c r="H76" s="495"/>
      <c r="I76" s="495"/>
      <c r="J76" s="495"/>
      <c r="K76" s="495"/>
      <c r="L76" s="495"/>
      <c r="M76" s="495"/>
      <c r="N76" s="495"/>
      <c r="O76" s="495"/>
      <c r="P76" s="512"/>
      <c r="Q76" s="164"/>
      <c r="R76" s="164"/>
      <c r="S76" s="164"/>
      <c r="T76" s="164"/>
      <c r="U76" s="164"/>
      <c r="V76" s="164"/>
      <c r="W76" s="175"/>
      <c r="X76" s="164"/>
      <c r="Y76" s="164"/>
      <c r="Z76" s="164"/>
      <c r="AA76" s="164"/>
      <c r="AB76" s="164"/>
      <c r="AC76" s="164"/>
      <c r="AD76" s="175"/>
      <c r="AE76" s="164"/>
      <c r="AF76" s="164"/>
      <c r="AG76" s="164"/>
      <c r="AH76" s="164"/>
      <c r="AI76" s="164"/>
      <c r="AJ76" s="164"/>
      <c r="AK76" s="175"/>
      <c r="AL76" s="164"/>
      <c r="AM76" s="164"/>
      <c r="AN76" s="164"/>
      <c r="AO76" s="164"/>
      <c r="AP76" s="164"/>
      <c r="AQ76" s="164"/>
      <c r="AR76" s="175"/>
      <c r="AS76" s="164"/>
      <c r="AT76" s="164"/>
      <c r="AU76" s="164"/>
      <c r="AV76" s="164"/>
      <c r="AW76" s="164"/>
      <c r="AX76" s="164"/>
      <c r="AY76" s="175"/>
      <c r="AZ76" s="199"/>
      <c r="BA76" s="127"/>
    </row>
    <row r="77" spans="1:53" ht="5.0999999999999996" customHeight="1" x14ac:dyDescent="0.2">
      <c r="A77" s="127"/>
      <c r="B77" s="158"/>
      <c r="C77" s="488" t="s">
        <v>99</v>
      </c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510" t="s">
        <v>100</v>
      </c>
      <c r="Q77" s="288"/>
      <c r="R77" s="44"/>
      <c r="S77" s="44"/>
      <c r="T77" s="44"/>
      <c r="U77" s="44"/>
      <c r="V77" s="44"/>
      <c r="W77" s="53"/>
      <c r="X77" s="44"/>
      <c r="Y77" s="104"/>
      <c r="Z77" s="104"/>
      <c r="AA77" s="104"/>
      <c r="AB77" s="104"/>
      <c r="AC77" s="104"/>
      <c r="AD77" s="289"/>
      <c r="AE77" s="44"/>
      <c r="AF77" s="104"/>
      <c r="AG77" s="104"/>
      <c r="AH77" s="104"/>
      <c r="AI77" s="104"/>
      <c r="AJ77" s="104"/>
      <c r="AK77" s="289"/>
      <c r="AL77" s="44"/>
      <c r="AM77" s="44"/>
      <c r="AN77" s="44"/>
      <c r="AO77" s="44"/>
      <c r="AP77" s="44"/>
      <c r="AQ77" s="44"/>
      <c r="AR77" s="53"/>
      <c r="AS77" s="44"/>
      <c r="AT77" s="44"/>
      <c r="AU77" s="44"/>
      <c r="AV77" s="44"/>
      <c r="AW77" s="44"/>
      <c r="AX77" s="44"/>
      <c r="AY77" s="290"/>
      <c r="AZ77" s="199"/>
      <c r="BA77" s="127"/>
    </row>
    <row r="78" spans="1:53" x14ac:dyDescent="0.2">
      <c r="A78" s="127"/>
      <c r="B78" s="158"/>
      <c r="C78" s="491"/>
      <c r="D78" s="492"/>
      <c r="E78" s="492"/>
      <c r="F78" s="492"/>
      <c r="G78" s="492"/>
      <c r="H78" s="492"/>
      <c r="I78" s="492"/>
      <c r="J78" s="492"/>
      <c r="K78" s="492"/>
      <c r="L78" s="492"/>
      <c r="M78" s="492"/>
      <c r="N78" s="492"/>
      <c r="O78" s="492"/>
      <c r="P78" s="511"/>
      <c r="Q78" s="164"/>
      <c r="R78" s="500"/>
      <c r="S78" s="522"/>
      <c r="T78" s="522"/>
      <c r="U78" s="522"/>
      <c r="V78" s="501"/>
      <c r="W78" s="175"/>
      <c r="X78" s="164"/>
      <c r="Y78" s="500"/>
      <c r="Z78" s="522"/>
      <c r="AA78" s="522"/>
      <c r="AB78" s="522"/>
      <c r="AC78" s="501"/>
      <c r="AD78" s="175"/>
      <c r="AE78" s="164"/>
      <c r="AF78" s="500"/>
      <c r="AG78" s="522"/>
      <c r="AH78" s="522"/>
      <c r="AI78" s="522"/>
      <c r="AJ78" s="501"/>
      <c r="AK78" s="175"/>
      <c r="AL78" s="164"/>
      <c r="AM78" s="500"/>
      <c r="AN78" s="522"/>
      <c r="AO78" s="522"/>
      <c r="AP78" s="522"/>
      <c r="AQ78" s="501"/>
      <c r="AR78" s="175"/>
      <c r="AS78" s="164"/>
      <c r="AT78" s="500"/>
      <c r="AU78" s="522"/>
      <c r="AV78" s="522"/>
      <c r="AW78" s="522"/>
      <c r="AX78" s="501"/>
      <c r="AY78" s="175"/>
      <c r="AZ78" s="199"/>
      <c r="BA78" s="127"/>
    </row>
    <row r="79" spans="1:53" ht="5.0999999999999996" customHeight="1" x14ac:dyDescent="0.2">
      <c r="A79" s="127"/>
      <c r="B79" s="158"/>
      <c r="C79" s="494"/>
      <c r="D79" s="495"/>
      <c r="E79" s="495"/>
      <c r="F79" s="495"/>
      <c r="G79" s="495"/>
      <c r="H79" s="495"/>
      <c r="I79" s="495"/>
      <c r="J79" s="495"/>
      <c r="K79" s="495"/>
      <c r="L79" s="495"/>
      <c r="M79" s="495"/>
      <c r="N79" s="495"/>
      <c r="O79" s="495"/>
      <c r="P79" s="512"/>
      <c r="Q79" s="164"/>
      <c r="R79" s="164"/>
      <c r="S79" s="164"/>
      <c r="T79" s="164"/>
      <c r="U79" s="164"/>
      <c r="V79" s="164"/>
      <c r="W79" s="175"/>
      <c r="X79" s="164"/>
      <c r="Y79" s="164"/>
      <c r="Z79" s="164"/>
      <c r="AA79" s="164"/>
      <c r="AB79" s="164"/>
      <c r="AC79" s="164"/>
      <c r="AD79" s="175"/>
      <c r="AE79" s="164"/>
      <c r="AF79" s="164"/>
      <c r="AG79" s="164"/>
      <c r="AH79" s="164"/>
      <c r="AI79" s="164"/>
      <c r="AJ79" s="164"/>
      <c r="AK79" s="175"/>
      <c r="AL79" s="164"/>
      <c r="AM79" s="164"/>
      <c r="AN79" s="164"/>
      <c r="AO79" s="164"/>
      <c r="AP79" s="164"/>
      <c r="AQ79" s="164"/>
      <c r="AR79" s="175"/>
      <c r="AS79" s="164"/>
      <c r="AT79" s="164"/>
      <c r="AU79" s="164"/>
      <c r="AV79" s="164"/>
      <c r="AW79" s="164"/>
      <c r="AX79" s="164"/>
      <c r="AY79" s="175"/>
      <c r="AZ79" s="199"/>
      <c r="BA79" s="127"/>
    </row>
    <row r="80" spans="1:53" ht="5.0999999999999996" customHeight="1" x14ac:dyDescent="0.2">
      <c r="A80" s="127"/>
      <c r="B80" s="158"/>
      <c r="C80" s="488" t="s">
        <v>101</v>
      </c>
      <c r="D80" s="489"/>
      <c r="E80" s="489"/>
      <c r="F80" s="489"/>
      <c r="G80" s="489"/>
      <c r="H80" s="489"/>
      <c r="I80" s="489"/>
      <c r="J80" s="489"/>
      <c r="K80" s="489"/>
      <c r="L80" s="489"/>
      <c r="M80" s="489"/>
      <c r="N80" s="489"/>
      <c r="O80" s="489"/>
      <c r="P80" s="510" t="s">
        <v>102</v>
      </c>
      <c r="Q80" s="288"/>
      <c r="R80" s="44"/>
      <c r="S80" s="44"/>
      <c r="T80" s="44"/>
      <c r="U80" s="44"/>
      <c r="V80" s="44"/>
      <c r="W80" s="53"/>
      <c r="X80" s="44"/>
      <c r="Y80" s="104"/>
      <c r="Z80" s="104"/>
      <c r="AA80" s="104"/>
      <c r="AB80" s="104"/>
      <c r="AC80" s="104"/>
      <c r="AD80" s="289"/>
      <c r="AE80" s="44"/>
      <c r="AF80" s="104"/>
      <c r="AG80" s="104"/>
      <c r="AH80" s="104"/>
      <c r="AI80" s="104"/>
      <c r="AJ80" s="104"/>
      <c r="AK80" s="289"/>
      <c r="AL80" s="44"/>
      <c r="AM80" s="44"/>
      <c r="AN80" s="44"/>
      <c r="AO80" s="44"/>
      <c r="AP80" s="44"/>
      <c r="AQ80" s="44"/>
      <c r="AR80" s="53"/>
      <c r="AS80" s="44"/>
      <c r="AT80" s="44"/>
      <c r="AU80" s="44"/>
      <c r="AV80" s="44"/>
      <c r="AW80" s="44"/>
      <c r="AX80" s="44"/>
      <c r="AY80" s="290"/>
      <c r="AZ80" s="199"/>
      <c r="BA80" s="127"/>
    </row>
    <row r="81" spans="1:53" x14ac:dyDescent="0.2">
      <c r="A81" s="127"/>
      <c r="B81" s="158"/>
      <c r="C81" s="491"/>
      <c r="D81" s="492"/>
      <c r="E81" s="492"/>
      <c r="F81" s="492"/>
      <c r="G81" s="492"/>
      <c r="H81" s="492"/>
      <c r="I81" s="492"/>
      <c r="J81" s="492"/>
      <c r="K81" s="492"/>
      <c r="L81" s="492"/>
      <c r="M81" s="492"/>
      <c r="N81" s="492"/>
      <c r="O81" s="492"/>
      <c r="P81" s="511"/>
      <c r="Q81" s="164"/>
      <c r="R81" s="516" t="str">
        <f>IF(COUNT(R75,R78)&lt;2,"",R75-R78)</f>
        <v/>
      </c>
      <c r="S81" s="517"/>
      <c r="T81" s="517"/>
      <c r="U81" s="517"/>
      <c r="V81" s="518"/>
      <c r="W81" s="175"/>
      <c r="X81" s="164"/>
      <c r="Y81" s="516" t="str">
        <f>IF(COUNT(Y75,Y78)&lt;2,"",Y75-Y78)</f>
        <v/>
      </c>
      <c r="Z81" s="517"/>
      <c r="AA81" s="517"/>
      <c r="AB81" s="517"/>
      <c r="AC81" s="518"/>
      <c r="AD81" s="175"/>
      <c r="AE81" s="164"/>
      <c r="AF81" s="516" t="str">
        <f>IF(COUNT(AF75,AF78)&lt;2,"",AF75-AF78)</f>
        <v/>
      </c>
      <c r="AG81" s="517"/>
      <c r="AH81" s="517"/>
      <c r="AI81" s="517"/>
      <c r="AJ81" s="518"/>
      <c r="AK81" s="175"/>
      <c r="AL81" s="164"/>
      <c r="AM81" s="516" t="str">
        <f>IF(COUNT(AM75,AM78)&lt;2,"",AM75-AM78)</f>
        <v/>
      </c>
      <c r="AN81" s="517"/>
      <c r="AO81" s="517"/>
      <c r="AP81" s="517"/>
      <c r="AQ81" s="518"/>
      <c r="AR81" s="175"/>
      <c r="AS81" s="164"/>
      <c r="AT81" s="516" t="str">
        <f>IF(COUNT(AT75,AT78)&lt;2,"",AT75-AT78)</f>
        <v/>
      </c>
      <c r="AU81" s="517"/>
      <c r="AV81" s="517"/>
      <c r="AW81" s="517"/>
      <c r="AX81" s="518"/>
      <c r="AY81" s="175"/>
      <c r="AZ81" s="199"/>
      <c r="BA81" s="127"/>
    </row>
    <row r="82" spans="1:53" ht="5.0999999999999996" customHeight="1" x14ac:dyDescent="0.2">
      <c r="A82" s="127"/>
      <c r="B82" s="158"/>
      <c r="C82" s="494"/>
      <c r="D82" s="495"/>
      <c r="E82" s="495"/>
      <c r="F82" s="495"/>
      <c r="G82" s="495"/>
      <c r="H82" s="495"/>
      <c r="I82" s="495"/>
      <c r="J82" s="495"/>
      <c r="K82" s="495"/>
      <c r="L82" s="495"/>
      <c r="M82" s="495"/>
      <c r="N82" s="495"/>
      <c r="O82" s="495"/>
      <c r="P82" s="512"/>
      <c r="Q82" s="164"/>
      <c r="R82" s="164"/>
      <c r="S82" s="164"/>
      <c r="T82" s="164"/>
      <c r="U82" s="164"/>
      <c r="V82" s="164"/>
      <c r="W82" s="175"/>
      <c r="X82" s="164"/>
      <c r="Y82" s="164"/>
      <c r="Z82" s="164"/>
      <c r="AA82" s="164"/>
      <c r="AB82" s="164"/>
      <c r="AC82" s="164"/>
      <c r="AD82" s="175"/>
      <c r="AE82" s="164"/>
      <c r="AF82" s="164"/>
      <c r="AG82" s="164"/>
      <c r="AH82" s="164"/>
      <c r="AI82" s="164"/>
      <c r="AJ82" s="164"/>
      <c r="AK82" s="175"/>
      <c r="AL82" s="164"/>
      <c r="AM82" s="164"/>
      <c r="AN82" s="164"/>
      <c r="AO82" s="164"/>
      <c r="AP82" s="164"/>
      <c r="AQ82" s="164"/>
      <c r="AR82" s="175"/>
      <c r="AS82" s="164"/>
      <c r="AT82" s="164"/>
      <c r="AU82" s="164"/>
      <c r="AV82" s="164"/>
      <c r="AW82" s="164"/>
      <c r="AX82" s="164"/>
      <c r="AY82" s="175"/>
      <c r="AZ82" s="199"/>
      <c r="BA82" s="127"/>
    </row>
    <row r="83" spans="1:53" ht="5.0999999999999996" customHeight="1" x14ac:dyDescent="0.2">
      <c r="A83" s="127"/>
      <c r="B83" s="158"/>
      <c r="C83" s="488" t="s">
        <v>103</v>
      </c>
      <c r="D83" s="489"/>
      <c r="E83" s="489"/>
      <c r="F83" s="489"/>
      <c r="G83" s="489"/>
      <c r="H83" s="489"/>
      <c r="I83" s="489"/>
      <c r="J83" s="489"/>
      <c r="K83" s="489"/>
      <c r="L83" s="489"/>
      <c r="M83" s="489"/>
      <c r="N83" s="489"/>
      <c r="O83" s="489"/>
      <c r="P83" s="510" t="s">
        <v>104</v>
      </c>
      <c r="Q83" s="288"/>
      <c r="R83" s="44"/>
      <c r="S83" s="44"/>
      <c r="T83" s="44"/>
      <c r="U83" s="44"/>
      <c r="V83" s="44"/>
      <c r="W83" s="53"/>
      <c r="X83" s="44"/>
      <c r="Y83" s="104"/>
      <c r="Z83" s="104"/>
      <c r="AA83" s="104"/>
      <c r="AB83" s="104"/>
      <c r="AC83" s="104"/>
      <c r="AD83" s="289"/>
      <c r="AE83" s="44"/>
      <c r="AF83" s="104"/>
      <c r="AG83" s="104"/>
      <c r="AH83" s="104"/>
      <c r="AI83" s="104"/>
      <c r="AJ83" s="104"/>
      <c r="AK83" s="289"/>
      <c r="AL83" s="44"/>
      <c r="AM83" s="44"/>
      <c r="AN83" s="44"/>
      <c r="AO83" s="44"/>
      <c r="AP83" s="44"/>
      <c r="AQ83" s="44"/>
      <c r="AR83" s="53"/>
      <c r="AS83" s="44"/>
      <c r="AT83" s="44"/>
      <c r="AU83" s="44"/>
      <c r="AV83" s="44"/>
      <c r="AW83" s="44"/>
      <c r="AX83" s="44"/>
      <c r="AY83" s="290"/>
      <c r="AZ83" s="199"/>
      <c r="BA83" s="127"/>
    </row>
    <row r="84" spans="1:53" x14ac:dyDescent="0.2">
      <c r="A84" s="127"/>
      <c r="B84" s="158"/>
      <c r="C84" s="491"/>
      <c r="D84" s="492"/>
      <c r="E84" s="492"/>
      <c r="F84" s="492"/>
      <c r="G84" s="492"/>
      <c r="H84" s="492"/>
      <c r="I84" s="492"/>
      <c r="J84" s="492"/>
      <c r="K84" s="492"/>
      <c r="L84" s="492"/>
      <c r="M84" s="492"/>
      <c r="N84" s="492"/>
      <c r="O84" s="492"/>
      <c r="P84" s="511"/>
      <c r="Q84" s="164"/>
      <c r="R84" s="513" t="str">
        <f>IF(OR(COUNT(R72,R81)&lt;2,R81=0),"",R72/R81)</f>
        <v/>
      </c>
      <c r="S84" s="514"/>
      <c r="T84" s="514"/>
      <c r="U84" s="514"/>
      <c r="V84" s="515"/>
      <c r="W84" s="175"/>
      <c r="X84" s="164"/>
      <c r="Y84" s="513" t="str">
        <f>IF(OR(COUNT(Y72,Y81)&lt;2,Y81=0),"",Y72/Y81)</f>
        <v/>
      </c>
      <c r="Z84" s="514"/>
      <c r="AA84" s="514"/>
      <c r="AB84" s="514"/>
      <c r="AC84" s="515"/>
      <c r="AD84" s="175"/>
      <c r="AE84" s="164"/>
      <c r="AF84" s="513" t="str">
        <f>IF(OR(COUNT(AF72,AF81)&lt;2,AF81=0),"",AF72/AF81)</f>
        <v/>
      </c>
      <c r="AG84" s="514"/>
      <c r="AH84" s="514"/>
      <c r="AI84" s="514"/>
      <c r="AJ84" s="515"/>
      <c r="AK84" s="175"/>
      <c r="AL84" s="164"/>
      <c r="AM84" s="513" t="str">
        <f>IF(OR(COUNT(AM72,AM81)&lt;2,AM81=0),"",AM72/AM81)</f>
        <v/>
      </c>
      <c r="AN84" s="514"/>
      <c r="AO84" s="514"/>
      <c r="AP84" s="514"/>
      <c r="AQ84" s="515"/>
      <c r="AR84" s="175"/>
      <c r="AS84" s="164"/>
      <c r="AT84" s="513" t="str">
        <f>IF(OR(COUNT(AT72,AT81)&lt;2,AT81=0),"",AT72/AT81)</f>
        <v/>
      </c>
      <c r="AU84" s="514"/>
      <c r="AV84" s="514"/>
      <c r="AW84" s="514"/>
      <c r="AX84" s="515"/>
      <c r="AY84" s="175"/>
      <c r="AZ84" s="199"/>
      <c r="BA84" s="127"/>
    </row>
    <row r="85" spans="1:53" ht="5.0999999999999996" customHeight="1" x14ac:dyDescent="0.2">
      <c r="A85" s="127"/>
      <c r="B85" s="158"/>
      <c r="C85" s="494"/>
      <c r="D85" s="495"/>
      <c r="E85" s="495"/>
      <c r="F85" s="495"/>
      <c r="G85" s="495"/>
      <c r="H85" s="495"/>
      <c r="I85" s="495"/>
      <c r="J85" s="495"/>
      <c r="K85" s="495"/>
      <c r="L85" s="495"/>
      <c r="M85" s="495"/>
      <c r="N85" s="495"/>
      <c r="O85" s="495"/>
      <c r="P85" s="512"/>
      <c r="Q85" s="177"/>
      <c r="R85" s="171"/>
      <c r="S85" s="171"/>
      <c r="T85" s="171"/>
      <c r="U85" s="171"/>
      <c r="V85" s="171"/>
      <c r="W85" s="176"/>
      <c r="X85" s="171"/>
      <c r="Y85" s="171"/>
      <c r="Z85" s="171"/>
      <c r="AA85" s="171"/>
      <c r="AB85" s="171"/>
      <c r="AC85" s="171"/>
      <c r="AD85" s="176"/>
      <c r="AE85" s="171"/>
      <c r="AF85" s="171"/>
      <c r="AG85" s="171"/>
      <c r="AH85" s="171"/>
      <c r="AI85" s="171"/>
      <c r="AJ85" s="171"/>
      <c r="AK85" s="176"/>
      <c r="AL85" s="171"/>
      <c r="AM85" s="171"/>
      <c r="AN85" s="171"/>
      <c r="AO85" s="171"/>
      <c r="AP85" s="171"/>
      <c r="AQ85" s="171"/>
      <c r="AR85" s="176"/>
      <c r="AS85" s="171"/>
      <c r="AT85" s="171"/>
      <c r="AU85" s="171"/>
      <c r="AV85" s="171"/>
      <c r="AW85" s="171"/>
      <c r="AX85" s="171"/>
      <c r="AY85" s="176"/>
      <c r="AZ85" s="199"/>
      <c r="BA85" s="127"/>
    </row>
    <row r="86" spans="1:53" ht="5.0999999999999996" customHeight="1" x14ac:dyDescent="0.2">
      <c r="A86" s="127"/>
      <c r="B86" s="158"/>
      <c r="C86" s="488" t="s">
        <v>105</v>
      </c>
      <c r="D86" s="489"/>
      <c r="E86" s="489"/>
      <c r="F86" s="489"/>
      <c r="G86" s="489"/>
      <c r="H86" s="489"/>
      <c r="I86" s="489"/>
      <c r="J86" s="489"/>
      <c r="K86" s="489"/>
      <c r="L86" s="489"/>
      <c r="M86" s="489"/>
      <c r="N86" s="489"/>
      <c r="O86" s="489"/>
      <c r="P86" s="510" t="s">
        <v>106</v>
      </c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75"/>
      <c r="AZ86" s="199"/>
      <c r="BA86" s="127"/>
    </row>
    <row r="87" spans="1:53" x14ac:dyDescent="0.2">
      <c r="A87" s="127"/>
      <c r="B87" s="158"/>
      <c r="C87" s="491"/>
      <c r="D87" s="492"/>
      <c r="E87" s="492"/>
      <c r="F87" s="492"/>
      <c r="G87" s="492"/>
      <c r="H87" s="492"/>
      <c r="I87" s="492"/>
      <c r="J87" s="492"/>
      <c r="K87" s="492"/>
      <c r="L87" s="492"/>
      <c r="M87" s="492"/>
      <c r="N87" s="492"/>
      <c r="O87" s="492"/>
      <c r="P87" s="511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513" t="str">
        <f>IF(COUNT(R84,Y84,AF84,AM84,AT84)&gt;0,SUM(R84,Y84,AF84,AM84,AT84)/COUNT(R84,Y84,AF84,AM84,AT84),"")</f>
        <v/>
      </c>
      <c r="AG87" s="514"/>
      <c r="AH87" s="514"/>
      <c r="AI87" s="514"/>
      <c r="AJ87" s="515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75"/>
      <c r="AZ87" s="199"/>
      <c r="BA87" s="127"/>
    </row>
    <row r="88" spans="1:53" ht="5.0999999999999996" customHeight="1" x14ac:dyDescent="0.2">
      <c r="A88" s="127"/>
      <c r="B88" s="158"/>
      <c r="C88" s="494"/>
      <c r="D88" s="495"/>
      <c r="E88" s="495"/>
      <c r="F88" s="495"/>
      <c r="G88" s="495"/>
      <c r="H88" s="495"/>
      <c r="I88" s="495"/>
      <c r="J88" s="495"/>
      <c r="K88" s="495"/>
      <c r="L88" s="495"/>
      <c r="M88" s="495"/>
      <c r="N88" s="495"/>
      <c r="O88" s="495"/>
      <c r="P88" s="512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6"/>
      <c r="AZ88" s="199"/>
      <c r="BA88" s="127"/>
    </row>
    <row r="89" spans="1:53" ht="5.0999999999999996" customHeight="1" thickBot="1" x14ac:dyDescent="0.25">
      <c r="A89" s="127"/>
      <c r="B89" s="158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99"/>
      <c r="BA89" s="127"/>
    </row>
    <row r="90" spans="1:53" ht="13.5" thickTop="1" x14ac:dyDescent="0.2">
      <c r="A90" s="127"/>
      <c r="B90" s="159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503" t="s">
        <v>107</v>
      </c>
      <c r="Q90" s="503"/>
      <c r="R90" s="503"/>
      <c r="S90" s="503"/>
      <c r="T90" s="503"/>
      <c r="U90" s="503"/>
      <c r="V90" s="503"/>
      <c r="W90" s="503"/>
      <c r="X90" s="503"/>
      <c r="Y90" s="503"/>
      <c r="Z90" s="503"/>
      <c r="AA90" s="503"/>
      <c r="AB90" s="503"/>
      <c r="AC90" s="503"/>
      <c r="AD90" s="503"/>
      <c r="AE90" s="503"/>
      <c r="AF90" s="503"/>
      <c r="AG90" s="503"/>
      <c r="AH90" s="503"/>
      <c r="AI90" s="503"/>
      <c r="AJ90" s="503"/>
      <c r="AK90" s="503"/>
      <c r="AL90" s="503"/>
      <c r="AM90" s="503"/>
      <c r="AN90" s="503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200"/>
      <c r="BA90" s="127"/>
    </row>
    <row r="91" spans="1:53" ht="5.0999999999999996" customHeight="1" x14ac:dyDescent="0.2">
      <c r="A91" s="127"/>
      <c r="B91" s="158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99"/>
      <c r="BA91" s="127"/>
    </row>
    <row r="92" spans="1:53" ht="12.75" customHeight="1" x14ac:dyDescent="0.2">
      <c r="A92" s="127"/>
      <c r="B92" s="160"/>
      <c r="C92" s="368" t="s">
        <v>223</v>
      </c>
      <c r="D92" s="369"/>
      <c r="E92" s="369"/>
      <c r="F92" s="369"/>
      <c r="G92" s="369"/>
      <c r="H92" s="369"/>
      <c r="I92" s="369"/>
      <c r="J92" s="369"/>
      <c r="K92" s="369"/>
      <c r="L92" s="369"/>
      <c r="M92" s="369"/>
      <c r="N92" s="369"/>
      <c r="O92" s="369"/>
      <c r="P92" s="510" t="s">
        <v>108</v>
      </c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  <c r="AV92" s="170"/>
      <c r="AW92" s="170"/>
      <c r="AX92" s="170"/>
      <c r="AY92" s="183"/>
      <c r="AZ92" s="199"/>
      <c r="BA92" s="127"/>
    </row>
    <row r="93" spans="1:53" x14ac:dyDescent="0.2">
      <c r="A93" s="127"/>
      <c r="B93" s="160"/>
      <c r="C93" s="371"/>
      <c r="D93" s="372"/>
      <c r="E93" s="372"/>
      <c r="F93" s="372"/>
      <c r="G93" s="372"/>
      <c r="H93" s="372"/>
      <c r="I93" s="372"/>
      <c r="J93" s="372"/>
      <c r="K93" s="372"/>
      <c r="L93" s="372"/>
      <c r="M93" s="372"/>
      <c r="N93" s="372"/>
      <c r="O93" s="372"/>
      <c r="P93" s="511"/>
      <c r="Q93" s="164"/>
      <c r="R93" s="105"/>
      <c r="S93" s="105"/>
      <c r="T93" s="105"/>
      <c r="U93" s="105"/>
      <c r="V93" s="105"/>
      <c r="W93" s="164"/>
      <c r="X93" s="164"/>
      <c r="Y93" s="164"/>
      <c r="Z93" s="164"/>
      <c r="AA93" s="164"/>
      <c r="AB93" s="164"/>
      <c r="AC93" s="164"/>
      <c r="AD93" s="164"/>
      <c r="AE93" s="164"/>
      <c r="AF93" s="519" t="str">
        <f>IF('Test Results'!AI50="","",'Test Results'!AI50)</f>
        <v/>
      </c>
      <c r="AG93" s="520"/>
      <c r="AH93" s="520"/>
      <c r="AI93" s="520"/>
      <c r="AJ93" s="521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75"/>
      <c r="AZ93" s="199"/>
      <c r="BA93" s="127"/>
    </row>
    <row r="94" spans="1:53" ht="5.0999999999999996" customHeight="1" x14ac:dyDescent="0.2">
      <c r="A94" s="127"/>
      <c r="B94" s="160"/>
      <c r="C94" s="374"/>
      <c r="D94" s="375"/>
      <c r="E94" s="375"/>
      <c r="F94" s="375"/>
      <c r="G94" s="375"/>
      <c r="H94" s="375"/>
      <c r="I94" s="375"/>
      <c r="J94" s="375"/>
      <c r="K94" s="375"/>
      <c r="L94" s="375"/>
      <c r="M94" s="375"/>
      <c r="N94" s="375"/>
      <c r="O94" s="375"/>
      <c r="P94" s="512"/>
      <c r="Q94" s="177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1"/>
      <c r="AQ94" s="171"/>
      <c r="AR94" s="171"/>
      <c r="AS94" s="171"/>
      <c r="AT94" s="171"/>
      <c r="AU94" s="171"/>
      <c r="AV94" s="171"/>
      <c r="AW94" s="171"/>
      <c r="AX94" s="171"/>
      <c r="AY94" s="176"/>
      <c r="AZ94" s="199"/>
      <c r="BA94" s="127"/>
    </row>
    <row r="95" spans="1:53" x14ac:dyDescent="0.2">
      <c r="A95" s="127"/>
      <c r="B95" s="160"/>
      <c r="C95" s="371" t="s">
        <v>109</v>
      </c>
      <c r="D95" s="372"/>
      <c r="E95" s="372"/>
      <c r="F95" s="372"/>
      <c r="G95" s="372"/>
      <c r="H95" s="372"/>
      <c r="I95" s="372"/>
      <c r="J95" s="372"/>
      <c r="K95" s="372"/>
      <c r="L95" s="372"/>
      <c r="M95" s="372"/>
      <c r="N95" s="372"/>
      <c r="O95" s="372"/>
      <c r="P95" s="175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75"/>
      <c r="AZ95" s="199"/>
      <c r="BA95" s="127"/>
    </row>
    <row r="96" spans="1:53" x14ac:dyDescent="0.2">
      <c r="A96" s="127"/>
      <c r="B96" s="160"/>
      <c r="C96" s="371"/>
      <c r="D96" s="372"/>
      <c r="E96" s="372"/>
      <c r="F96" s="372"/>
      <c r="G96" s="372"/>
      <c r="H96" s="372"/>
      <c r="I96" s="372"/>
      <c r="J96" s="372"/>
      <c r="K96" s="372"/>
      <c r="L96" s="372"/>
      <c r="M96" s="372"/>
      <c r="N96" s="372"/>
      <c r="O96" s="372"/>
      <c r="P96" s="175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516" t="str">
        <f>IF(COUNT(AF87,AF93)&lt;2,"",(AF87/AF93)*100)</f>
        <v/>
      </c>
      <c r="AG96" s="517"/>
      <c r="AH96" s="517"/>
      <c r="AI96" s="517"/>
      <c r="AJ96" s="518"/>
      <c r="AK96" s="164"/>
      <c r="AL96" s="164"/>
      <c r="AM96" s="191" t="s">
        <v>110</v>
      </c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75"/>
      <c r="AZ96" s="199"/>
      <c r="BA96" s="127"/>
    </row>
    <row r="97" spans="1:53" ht="5.0999999999999996" customHeight="1" x14ac:dyDescent="0.2">
      <c r="A97" s="127"/>
      <c r="B97" s="160"/>
      <c r="C97" s="374"/>
      <c r="D97" s="375"/>
      <c r="E97" s="375"/>
      <c r="F97" s="375"/>
      <c r="G97" s="375"/>
      <c r="H97" s="375"/>
      <c r="I97" s="375"/>
      <c r="J97" s="375"/>
      <c r="K97" s="375"/>
      <c r="L97" s="375"/>
      <c r="M97" s="375"/>
      <c r="N97" s="375"/>
      <c r="O97" s="375"/>
      <c r="P97" s="176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1"/>
      <c r="AQ97" s="171"/>
      <c r="AR97" s="171"/>
      <c r="AS97" s="171"/>
      <c r="AT97" s="171"/>
      <c r="AU97" s="171"/>
      <c r="AV97" s="171"/>
      <c r="AW97" s="171"/>
      <c r="AX97" s="171"/>
      <c r="AY97" s="176"/>
      <c r="AZ97" s="199"/>
      <c r="BA97" s="127"/>
    </row>
    <row r="98" spans="1:53" ht="8.1" customHeight="1" thickBot="1" x14ac:dyDescent="0.25">
      <c r="A98" s="127"/>
      <c r="B98" s="160"/>
      <c r="C98" s="266"/>
      <c r="D98" s="266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99"/>
      <c r="BA98" s="127"/>
    </row>
    <row r="99" spans="1:53" ht="12.75" customHeight="1" thickTop="1" x14ac:dyDescent="0.2">
      <c r="A99" s="267"/>
      <c r="B99" s="268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460" t="s">
        <v>252</v>
      </c>
      <c r="T99" s="460"/>
      <c r="U99" s="460"/>
      <c r="V99" s="460"/>
      <c r="W99" s="460"/>
      <c r="X99" s="460"/>
      <c r="Y99" s="460"/>
      <c r="Z99" s="460"/>
      <c r="AA99" s="460"/>
      <c r="AB99" s="460"/>
      <c r="AC99" s="460"/>
      <c r="AD99" s="460"/>
      <c r="AE99" s="460"/>
      <c r="AF99" s="460"/>
      <c r="AG99" s="462" t="str">
        <f>IF($BH$102&gt;0,"Contact Regional Asphalt Technician.","")</f>
        <v/>
      </c>
      <c r="AH99" s="462"/>
      <c r="AI99" s="462"/>
      <c r="AJ99" s="462"/>
      <c r="AK99" s="462"/>
      <c r="AL99" s="462"/>
      <c r="AM99" s="462"/>
      <c r="AN99" s="462"/>
      <c r="AO99" s="462"/>
      <c r="AP99" s="462"/>
      <c r="AQ99" s="462"/>
      <c r="AR99" s="462"/>
      <c r="AS99" s="462"/>
      <c r="AT99" s="462"/>
      <c r="AU99" s="462"/>
      <c r="AV99" s="462"/>
      <c r="AW99" s="462"/>
      <c r="AX99" s="462"/>
      <c r="AY99" s="269"/>
      <c r="AZ99" s="270"/>
      <c r="BA99" s="267"/>
    </row>
    <row r="100" spans="1:53" ht="8.1" customHeight="1" x14ac:dyDescent="0.2">
      <c r="A100" s="267"/>
      <c r="B100" s="271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461"/>
      <c r="T100" s="461"/>
      <c r="U100" s="461"/>
      <c r="V100" s="461"/>
      <c r="W100" s="461"/>
      <c r="X100" s="461"/>
      <c r="Y100" s="461"/>
      <c r="Z100" s="461"/>
      <c r="AA100" s="461"/>
      <c r="AB100" s="461"/>
      <c r="AC100" s="461"/>
      <c r="AD100" s="461"/>
      <c r="AE100" s="461"/>
      <c r="AF100" s="461"/>
      <c r="AG100" s="463"/>
      <c r="AH100" s="463"/>
      <c r="AI100" s="463"/>
      <c r="AJ100" s="463"/>
      <c r="AK100" s="463"/>
      <c r="AL100" s="463"/>
      <c r="AM100" s="463"/>
      <c r="AN100" s="463"/>
      <c r="AO100" s="463"/>
      <c r="AP100" s="463"/>
      <c r="AQ100" s="463"/>
      <c r="AR100" s="463"/>
      <c r="AS100" s="463"/>
      <c r="AT100" s="463"/>
      <c r="AU100" s="463"/>
      <c r="AV100" s="463"/>
      <c r="AW100" s="463"/>
      <c r="AX100" s="463"/>
      <c r="AY100" s="272"/>
      <c r="AZ100" s="273"/>
      <c r="BA100" s="267"/>
    </row>
    <row r="101" spans="1:53" ht="8.1" customHeight="1" x14ac:dyDescent="0.2">
      <c r="A101" s="267"/>
      <c r="B101" s="274"/>
      <c r="C101" s="277"/>
      <c r="D101" s="278"/>
      <c r="E101" s="278"/>
      <c r="F101" s="464" t="s">
        <v>253</v>
      </c>
      <c r="G101" s="465"/>
      <c r="H101" s="465"/>
      <c r="I101" s="465"/>
      <c r="J101" s="465"/>
      <c r="K101" s="465"/>
      <c r="L101" s="465"/>
      <c r="M101" s="465"/>
      <c r="N101" s="465"/>
      <c r="O101" s="465"/>
      <c r="P101" s="467"/>
      <c r="Q101" s="288"/>
      <c r="R101" s="44"/>
      <c r="S101" s="44"/>
      <c r="T101" s="44"/>
      <c r="U101" s="44"/>
      <c r="V101" s="44"/>
      <c r="W101" s="53"/>
      <c r="X101" s="44"/>
      <c r="Y101" s="104"/>
      <c r="Z101" s="104"/>
      <c r="AA101" s="104"/>
      <c r="AB101" s="104"/>
      <c r="AC101" s="104"/>
      <c r="AD101" s="289"/>
      <c r="AE101" s="137"/>
      <c r="AF101" s="104"/>
      <c r="AG101" s="104"/>
      <c r="AH101" s="104"/>
      <c r="AI101" s="104"/>
      <c r="AJ101" s="104"/>
      <c r="AK101" s="289"/>
      <c r="AL101" s="137"/>
      <c r="AM101" s="44"/>
      <c r="AN101" s="44"/>
      <c r="AO101" s="44"/>
      <c r="AP101" s="44"/>
      <c r="AQ101" s="44"/>
      <c r="AR101" s="53"/>
      <c r="AS101" s="137"/>
      <c r="AT101" s="44"/>
      <c r="AU101" s="44"/>
      <c r="AV101" s="44"/>
      <c r="AW101" s="44"/>
      <c r="AX101" s="44"/>
      <c r="AY101" s="290"/>
      <c r="AZ101" s="275"/>
      <c r="BA101" s="267"/>
    </row>
    <row r="102" spans="1:53" ht="12.75" customHeight="1" x14ac:dyDescent="0.2">
      <c r="A102" s="267"/>
      <c r="B102" s="274"/>
      <c r="C102" s="279"/>
      <c r="D102" s="280"/>
      <c r="E102" s="280"/>
      <c r="F102" s="439"/>
      <c r="G102" s="439"/>
      <c r="H102" s="439"/>
      <c r="I102" s="439"/>
      <c r="J102" s="439"/>
      <c r="K102" s="439"/>
      <c r="L102" s="439"/>
      <c r="M102" s="439"/>
      <c r="N102" s="439"/>
      <c r="O102" s="439"/>
      <c r="P102" s="468"/>
      <c r="Q102" s="283"/>
      <c r="R102" s="470" t="str" cm="1">
        <f t="array" ref="R102">IF(OR(R66="",R69="",R75="",R78=""),"",astm2(((R75-R72)*100)/(R75-R78)))</f>
        <v/>
      </c>
      <c r="S102" s="471"/>
      <c r="T102" s="471"/>
      <c r="U102" s="471"/>
      <c r="V102" s="472"/>
      <c r="W102" s="284"/>
      <c r="X102" s="283"/>
      <c r="Y102" s="470" t="str" cm="1">
        <f t="array" ref="Y102">IF(OR(Y66="",Y69="",Y75="",Y78=""),"",astm2(((Y75-Y72)*100)/(Y75-Y78)))</f>
        <v/>
      </c>
      <c r="Z102" s="471"/>
      <c r="AA102" s="471"/>
      <c r="AB102" s="471"/>
      <c r="AC102" s="472"/>
      <c r="AD102" s="284"/>
      <c r="AE102" s="283"/>
      <c r="AF102" s="470" t="str" cm="1">
        <f t="array" ref="AF102">IF(OR(AF66="",AF69="",AF75="",AF78=""),"",astm2(((AF75-AF72)*100)/(AF75-AF78)))</f>
        <v/>
      </c>
      <c r="AG102" s="471"/>
      <c r="AH102" s="471"/>
      <c r="AI102" s="471"/>
      <c r="AJ102" s="472"/>
      <c r="AK102" s="284"/>
      <c r="AL102" s="283"/>
      <c r="AM102" s="470" t="str" cm="1">
        <f t="array" ref="AM102">IF(OR(AM66="",AM69="",AM75="",AM78=""),"",astm2(((AM75-AM72)*100)/(AM75-AM78)))</f>
        <v/>
      </c>
      <c r="AN102" s="471"/>
      <c r="AO102" s="471"/>
      <c r="AP102" s="471"/>
      <c r="AQ102" s="472"/>
      <c r="AR102" s="284"/>
      <c r="AS102" s="283"/>
      <c r="AT102" s="470" t="str" cm="1">
        <f t="array" ref="AT102">IF(OR(AT66="",AT69="",AT75="",AT78=""),"",astm2(((AT75-AT72)*100)/(AT75-AT78)))</f>
        <v/>
      </c>
      <c r="AU102" s="471"/>
      <c r="AV102" s="471"/>
      <c r="AW102" s="471"/>
      <c r="AX102" s="472"/>
      <c r="AY102" s="284"/>
      <c r="AZ102" s="275"/>
      <c r="BA102" s="267"/>
    </row>
    <row r="103" spans="1:53" ht="8.1" customHeight="1" x14ac:dyDescent="0.2">
      <c r="A103" s="267"/>
      <c r="B103" s="276"/>
      <c r="C103" s="281"/>
      <c r="D103" s="282"/>
      <c r="E103" s="282"/>
      <c r="F103" s="466"/>
      <c r="G103" s="466"/>
      <c r="H103" s="466"/>
      <c r="I103" s="466"/>
      <c r="J103" s="466"/>
      <c r="K103" s="466"/>
      <c r="L103" s="466"/>
      <c r="M103" s="466"/>
      <c r="N103" s="466"/>
      <c r="O103" s="466"/>
      <c r="P103" s="469"/>
      <c r="Q103" s="285"/>
      <c r="R103" s="286"/>
      <c r="S103" s="286"/>
      <c r="T103" s="286"/>
      <c r="U103" s="286"/>
      <c r="V103" s="286"/>
      <c r="W103" s="287"/>
      <c r="X103" s="285"/>
      <c r="Y103" s="286"/>
      <c r="Z103" s="286"/>
      <c r="AA103" s="286"/>
      <c r="AB103" s="286"/>
      <c r="AC103" s="286"/>
      <c r="AD103" s="287"/>
      <c r="AE103" s="285"/>
      <c r="AF103" s="286"/>
      <c r="AG103" s="286"/>
      <c r="AH103" s="286"/>
      <c r="AI103" s="286"/>
      <c r="AJ103" s="286"/>
      <c r="AK103" s="287"/>
      <c r="AL103" s="285"/>
      <c r="AM103" s="286"/>
      <c r="AN103" s="286"/>
      <c r="AO103" s="286"/>
      <c r="AP103" s="286"/>
      <c r="AQ103" s="286"/>
      <c r="AR103" s="287"/>
      <c r="AS103" s="285"/>
      <c r="AT103" s="286"/>
      <c r="AU103" s="286"/>
      <c r="AV103" s="286"/>
      <c r="AW103" s="286"/>
      <c r="AX103" s="286"/>
      <c r="AY103" s="287"/>
      <c r="AZ103" s="275"/>
      <c r="BA103" s="267"/>
    </row>
    <row r="104" spans="1:53" ht="8.1" customHeight="1" thickBot="1" x14ac:dyDescent="0.25">
      <c r="A104" s="127"/>
      <c r="B104" s="161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201"/>
      <c r="BA104" s="127"/>
    </row>
    <row r="105" spans="1:53" ht="8.1" customHeight="1" x14ac:dyDescent="0.2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</row>
  </sheetData>
  <sheetProtection algorithmName="SHA-512" hashValue="y1/UWaPcFzTWnaM5GWn6Cs0VEu/b8Eg3ElEkfyGFfG7tF11F33HAMV4orjdnYFMLZclKEamkcJgjzjwPzGEKWw==" saltValue="eQJodOnmpIMMVlFJ7bFgJg==" spinCount="100000" sheet="1" selectLockedCells="1"/>
  <mergeCells count="169">
    <mergeCell ref="R14:W14"/>
    <mergeCell ref="R19:W19"/>
    <mergeCell ref="R22:W22"/>
    <mergeCell ref="L5:O5"/>
    <mergeCell ref="C6:F6"/>
    <mergeCell ref="G6:M6"/>
    <mergeCell ref="AN23:AU23"/>
    <mergeCell ref="Y15:AC17"/>
    <mergeCell ref="AG15:AM17"/>
    <mergeCell ref="C19:F19"/>
    <mergeCell ref="G19:O19"/>
    <mergeCell ref="Y19:AC19"/>
    <mergeCell ref="AG19:AI19"/>
    <mergeCell ref="C10:F10"/>
    <mergeCell ref="G10:AM10"/>
    <mergeCell ref="C14:F14"/>
    <mergeCell ref="G14:O14"/>
    <mergeCell ref="Y14:AC14"/>
    <mergeCell ref="AD14:AF14"/>
    <mergeCell ref="AG14:AM14"/>
    <mergeCell ref="AG22:AI22"/>
    <mergeCell ref="AJ22:AM22"/>
    <mergeCell ref="P5:T5"/>
    <mergeCell ref="AF3:AY5"/>
    <mergeCell ref="R37:AX42"/>
    <mergeCell ref="I38:J38"/>
    <mergeCell ref="I42:J42"/>
    <mergeCell ref="C32:P34"/>
    <mergeCell ref="R33:V33"/>
    <mergeCell ref="Y33:AC33"/>
    <mergeCell ref="AF33:AJ33"/>
    <mergeCell ref="AM33:AQ33"/>
    <mergeCell ref="AT33:AX33"/>
    <mergeCell ref="C36:O37"/>
    <mergeCell ref="R36:AX36"/>
    <mergeCell ref="AT45:AX45"/>
    <mergeCell ref="C47:J49"/>
    <mergeCell ref="M47:N49"/>
    <mergeCell ref="P47:P49"/>
    <mergeCell ref="R48:V48"/>
    <mergeCell ref="Y48:AC48"/>
    <mergeCell ref="AF48:AJ48"/>
    <mergeCell ref="AM48:AQ48"/>
    <mergeCell ref="C44:J46"/>
    <mergeCell ref="M44:N46"/>
    <mergeCell ref="P44:P46"/>
    <mergeCell ref="R45:V45"/>
    <mergeCell ref="Y45:AC45"/>
    <mergeCell ref="AF45:AJ45"/>
    <mergeCell ref="AT48:AX48"/>
    <mergeCell ref="AM45:AQ45"/>
    <mergeCell ref="C50:J52"/>
    <mergeCell ref="M50:N52"/>
    <mergeCell ref="P50:P52"/>
    <mergeCell ref="R51:V51"/>
    <mergeCell ref="Y51:AC51"/>
    <mergeCell ref="AF51:AJ51"/>
    <mergeCell ref="AM51:AQ51"/>
    <mergeCell ref="AT51:AX51"/>
    <mergeCell ref="AT57:AX57"/>
    <mergeCell ref="C59:N61"/>
    <mergeCell ref="P59:P61"/>
    <mergeCell ref="AF60:AJ60"/>
    <mergeCell ref="P63:AN63"/>
    <mergeCell ref="AM54:AQ54"/>
    <mergeCell ref="AT54:AX54"/>
    <mergeCell ref="C56:J58"/>
    <mergeCell ref="M56:N58"/>
    <mergeCell ref="P56:P58"/>
    <mergeCell ref="R57:V57"/>
    <mergeCell ref="Y57:AC57"/>
    <mergeCell ref="AF57:AJ57"/>
    <mergeCell ref="C53:J55"/>
    <mergeCell ref="M53:N55"/>
    <mergeCell ref="P53:P55"/>
    <mergeCell ref="R54:V54"/>
    <mergeCell ref="Y54:AC54"/>
    <mergeCell ref="AF54:AJ54"/>
    <mergeCell ref="AM57:AQ57"/>
    <mergeCell ref="AT66:AX66"/>
    <mergeCell ref="C68:O70"/>
    <mergeCell ref="P68:P70"/>
    <mergeCell ref="R69:V69"/>
    <mergeCell ref="Y69:AC69"/>
    <mergeCell ref="AF69:AJ69"/>
    <mergeCell ref="AM69:AQ69"/>
    <mergeCell ref="AT69:AX69"/>
    <mergeCell ref="C65:O67"/>
    <mergeCell ref="P65:P67"/>
    <mergeCell ref="R66:V66"/>
    <mergeCell ref="Y66:AC66"/>
    <mergeCell ref="AF66:AJ66"/>
    <mergeCell ref="AM66:AQ66"/>
    <mergeCell ref="AT72:AX72"/>
    <mergeCell ref="C74:O76"/>
    <mergeCell ref="P74:P76"/>
    <mergeCell ref="R75:V75"/>
    <mergeCell ref="Y75:AC75"/>
    <mergeCell ref="AF75:AJ75"/>
    <mergeCell ref="AM75:AQ75"/>
    <mergeCell ref="AT75:AX75"/>
    <mergeCell ref="C71:O73"/>
    <mergeCell ref="P71:P73"/>
    <mergeCell ref="R72:V72"/>
    <mergeCell ref="Y72:AC72"/>
    <mergeCell ref="AF72:AJ72"/>
    <mergeCell ref="AM72:AQ72"/>
    <mergeCell ref="AT78:AX78"/>
    <mergeCell ref="C80:O82"/>
    <mergeCell ref="P80:P82"/>
    <mergeCell ref="R81:V81"/>
    <mergeCell ref="Y81:AC81"/>
    <mergeCell ref="AF81:AJ81"/>
    <mergeCell ref="AM81:AQ81"/>
    <mergeCell ref="AT81:AX81"/>
    <mergeCell ref="C77:O79"/>
    <mergeCell ref="P77:P79"/>
    <mergeCell ref="R78:V78"/>
    <mergeCell ref="Y78:AC78"/>
    <mergeCell ref="AF78:AJ78"/>
    <mergeCell ref="AM78:AQ78"/>
    <mergeCell ref="C83:O85"/>
    <mergeCell ref="P83:P85"/>
    <mergeCell ref="R84:V84"/>
    <mergeCell ref="Y84:AC84"/>
    <mergeCell ref="AF84:AJ84"/>
    <mergeCell ref="AM84:AQ84"/>
    <mergeCell ref="AT84:AX84"/>
    <mergeCell ref="C95:O97"/>
    <mergeCell ref="AF96:AJ96"/>
    <mergeCell ref="C86:O88"/>
    <mergeCell ref="P86:P88"/>
    <mergeCell ref="AF87:AJ87"/>
    <mergeCell ref="P90:AN90"/>
    <mergeCell ref="C92:O94"/>
    <mergeCell ref="P92:P94"/>
    <mergeCell ref="AF93:AJ93"/>
    <mergeCell ref="AN19:AR19"/>
    <mergeCell ref="AT19:AY19"/>
    <mergeCell ref="Y20:AC20"/>
    <mergeCell ref="AT20:AY20"/>
    <mergeCell ref="C22:F22"/>
    <mergeCell ref="G22:O22"/>
    <mergeCell ref="Y22:AC22"/>
    <mergeCell ref="AJ19:AM19"/>
    <mergeCell ref="C29:P31"/>
    <mergeCell ref="R30:V30"/>
    <mergeCell ref="Y30:AC30"/>
    <mergeCell ref="AF30:AJ30"/>
    <mergeCell ref="AM30:AQ30"/>
    <mergeCell ref="AT30:AX30"/>
    <mergeCell ref="AV23:AW23"/>
    <mergeCell ref="I24:J24"/>
    <mergeCell ref="P26:AN26"/>
    <mergeCell ref="C28:P28"/>
    <mergeCell ref="Q28:W28"/>
    <mergeCell ref="X28:AD28"/>
    <mergeCell ref="AE28:AK28"/>
    <mergeCell ref="AL28:AR28"/>
    <mergeCell ref="AS28:AY28"/>
    <mergeCell ref="S99:AF100"/>
    <mergeCell ref="AG99:AX100"/>
    <mergeCell ref="F101:O103"/>
    <mergeCell ref="P101:P103"/>
    <mergeCell ref="R102:V102"/>
    <mergeCell ref="Y102:AC102"/>
    <mergeCell ref="AF102:AJ102"/>
    <mergeCell ref="AM102:AQ102"/>
    <mergeCell ref="AT102:AX102"/>
  </mergeCells>
  <conditionalFormatting sqref="R102:V102">
    <cfRule type="expression" dxfId="4" priority="5">
      <formula>$BC$102=1</formula>
    </cfRule>
  </conditionalFormatting>
  <conditionalFormatting sqref="Y102:AC102">
    <cfRule type="expression" dxfId="3" priority="4">
      <formula>$BD$102=1</formula>
    </cfRule>
  </conditionalFormatting>
  <conditionalFormatting sqref="AF102:AJ102">
    <cfRule type="expression" dxfId="2" priority="3">
      <formula>$BE$102=1</formula>
    </cfRule>
  </conditionalFormatting>
  <conditionalFormatting sqref="AM102:AQ102">
    <cfRule type="expression" dxfId="1" priority="2">
      <formula>$BF$102=1</formula>
    </cfRule>
  </conditionalFormatting>
  <conditionalFormatting sqref="AT102:AX102">
    <cfRule type="expression" dxfId="0" priority="1">
      <formula>$BG$102=1</formula>
    </cfRule>
  </conditionalFormatting>
  <dataValidations count="10">
    <dataValidation type="decimal" allowBlank="1" showInputMessage="1" showErrorMessage="1" errorTitle="Invalid Station" error="Please enter the Station without the + sign." sqref="R30:V30 Y30:AC30 AM30:AQ30 AF30:AJ30 AT30:AX30" xr:uid="{BD4E2D02-B60F-41FD-A1FA-8D3DC219F817}">
      <formula1>0</formula1>
      <formula2>1000000</formula2>
    </dataValidation>
    <dataValidation type="decimal" allowBlank="1" showInputMessage="1" showErrorMessage="1" errorTitle="Invalid Average T.M.R.D." error="Please enter a value between 1 and 3." sqref="R93:V93" xr:uid="{3D86C37B-C043-4828-A548-2716EDE7C73C}">
      <formula1>1</formula1>
      <formula2>3</formula2>
    </dataValidation>
    <dataValidation type="decimal" allowBlank="1" showInputMessage="1" showErrorMessage="1" errorTitle="Invalid Core in Water Mass" error="Please enter a mass between 1 and 3000." sqref="R78:V78" xr:uid="{D2E83790-30B7-4665-BE9D-B9FD5C96C3C1}">
      <formula1>1</formula1>
      <formula2>3000</formula2>
    </dataValidation>
    <dataValidation type="decimal" allowBlank="1" showInputMessage="1" showErrorMessage="1" errorTitle="Invalid S.S.D. Core Mass" error="Please enter a mass between 1 and 6000." sqref="R75:V75" xr:uid="{810B0155-6018-4989-BBEE-C44B97AC6E14}">
      <formula1>1</formula1>
      <formula2>6000</formula2>
    </dataValidation>
    <dataValidation type="decimal" allowBlank="1" showInputMessage="1" showErrorMessage="1" errorTitle="Invalid Bowl Mass" error="Please enter a mass between 1 and 1000." sqref="R69:V69" xr:uid="{34102D5A-DB8F-418B-874E-6F35D4F5B7B4}">
      <formula1>1</formula1>
      <formula2>1000</formula2>
    </dataValidation>
    <dataValidation type="decimal" allowBlank="1" showInputMessage="1" showErrorMessage="1" errorTitle="Invalid Dry Core and Bowl Mass" error="Please enter a mass between 1 and 8000." sqref="R66:V66" xr:uid="{C530B029-9556-43F1-9A76-375668CEA260}">
      <formula1>1</formula1>
      <formula2>8000</formula2>
    </dataValidation>
    <dataValidation type="whole" allowBlank="1" showInputMessage="1" showErrorMessage="1" errorTitle="Invalid Thickness" error="Please enter a thickness between 1 and 200." sqref="R45:V45 AT54:AX54 AM54:AQ54 AF54:AJ54 Y54:AC54 R54:V54 AT51:AX51 AM51:AQ51 AF51:AJ51 Y51:AC51 R51:V51 AT48:AX48 AM48:AQ48 AF48:AJ48 Y48:AC48 R48:V48 AT45:AX45 AM45:AQ45 AF45:AJ45 Y45:AC45" xr:uid="{BBBD3BD8-2929-439C-AFD0-831C44DF85CF}">
      <formula1>1</formula1>
      <formula2>200</formula2>
    </dataValidation>
    <dataValidation type="decimal" allowBlank="1" showInputMessage="1" showErrorMessage="1" errorTitle="Invalid Temperature" error="Please enter a temperature between 1 and 99.9." sqref="I24:J24" xr:uid="{2E292FC2-1376-40F2-B55E-77D14713391E}">
      <formula1>1</formula1>
      <formula2>99.9</formula2>
    </dataValidation>
    <dataValidation allowBlank="1" showInputMessage="1" showErrorMessage="1" errorTitle="Invalid Lot Number" error="Please enter a Lot Number 1 and 50." sqref="AJ19:AM19 AJ22:AM22" xr:uid="{C573F4CA-E1AD-4FF1-BBF5-A091478F2B9E}"/>
    <dataValidation type="date" allowBlank="1" showInputMessage="1" showErrorMessage="1" errorTitle="Error" error="Please enter a valid date." sqref="Y14:AC14 AG14:AM14 Y19:AC19 AT19:AY19" xr:uid="{2289A615-0BB4-4FD2-A0C3-6F3324EE4DD8}">
      <formula1>1</formula1>
      <formula2>401768</formula2>
    </dataValidation>
  </dataValidations>
  <printOptions horizontalCentered="1" verticalCentered="1"/>
  <pageMargins left="0" right="0" top="0" bottom="0" header="0" footer="0"/>
  <pageSetup scale="87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1E9AD5-4DB3-4B99-995A-174E242D076E}">
          <x14:formula1>
            <xm:f>Control!$E$2:$E$5</xm:f>
          </x14:formula1>
          <xm:sqref>R33:V33 Y33:AC33 AM33:AQ33 AF33:AJ33 AT33:AX33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E2D8-BF44-4AD9-B161-FEEE7AE2578F}">
  <sheetPr codeName="Sheet3">
    <pageSetUpPr fitToPage="1"/>
  </sheetPr>
  <dimension ref="A1:CA138"/>
  <sheetViews>
    <sheetView showGridLines="0" showRowColHeaders="0" workbookViewId="0">
      <selection activeCell="J11" sqref="J11:N11"/>
    </sheetView>
  </sheetViews>
  <sheetFormatPr defaultColWidth="0" defaultRowHeight="12.75" customHeight="1" zeroHeight="1" x14ac:dyDescent="0.2"/>
  <cols>
    <col min="1" max="1" width="1.7109375" style="12" customWidth="1"/>
    <col min="2" max="2" width="0.85546875" style="12" customWidth="1"/>
    <col min="3" max="5" width="3.7109375" style="12" customWidth="1"/>
    <col min="6" max="7" width="0.85546875" style="12" customWidth="1"/>
    <col min="8" max="10" width="3.7109375" style="12" customWidth="1"/>
    <col min="11" max="11" width="2.7109375" style="12" customWidth="1"/>
    <col min="12" max="13" width="0.85546875" style="12" customWidth="1"/>
    <col min="14" max="17" width="2.7109375" style="12" customWidth="1"/>
    <col min="18" max="19" width="0.85546875" style="12" customWidth="1"/>
    <col min="20" max="23" width="2.7109375" style="12" customWidth="1"/>
    <col min="24" max="25" width="0.85546875" style="12" customWidth="1"/>
    <col min="26" max="29" width="2.7109375" style="12" customWidth="1"/>
    <col min="30" max="32" width="0.85546875" style="12" customWidth="1"/>
    <col min="33" max="35" width="1.7109375" style="12" customWidth="1"/>
    <col min="36" max="36" width="2.7109375" style="12" customWidth="1"/>
    <col min="37" max="38" width="0.85546875" style="12" customWidth="1"/>
    <col min="39" max="42" width="2.7109375" style="12" customWidth="1"/>
    <col min="43" max="44" width="0.85546875" style="12" customWidth="1"/>
    <col min="45" max="47" width="1.7109375" style="12" customWidth="1"/>
    <col min="48" max="48" width="2.7109375" style="12" customWidth="1"/>
    <col min="49" max="50" width="0.85546875" style="12" customWidth="1"/>
    <col min="51" max="54" width="2.7109375" style="12" customWidth="1"/>
    <col min="55" max="56" width="0.85546875" style="12" customWidth="1"/>
    <col min="57" max="60" width="2.7109375" style="12" customWidth="1"/>
    <col min="61" max="62" width="0.85546875" style="12" customWidth="1"/>
    <col min="63" max="66" width="2.7109375" style="12" customWidth="1"/>
    <col min="67" max="68" width="0.85546875" style="12" customWidth="1"/>
    <col min="69" max="69" width="1.7109375" style="12" customWidth="1"/>
    <col min="70" max="71" width="9.140625" style="12" hidden="1" customWidth="1"/>
    <col min="72" max="72" width="16.7109375" style="12" hidden="1" customWidth="1"/>
    <col min="73" max="73" width="10.28515625" style="12" hidden="1" customWidth="1"/>
    <col min="74" max="79" width="0" style="12" hidden="1" customWidth="1"/>
    <col min="80" max="16384" width="9.140625" style="12" hidden="1"/>
  </cols>
  <sheetData>
    <row r="1" spans="1:79" ht="8.1" customHeight="1" thickBo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127"/>
    </row>
    <row r="2" spans="1:79" ht="8.1" customHeight="1" x14ac:dyDescent="0.35">
      <c r="A2" s="24"/>
      <c r="B2" s="25"/>
      <c r="C2" s="34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87"/>
      <c r="AB2" s="87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120"/>
      <c r="BQ2" s="127"/>
    </row>
    <row r="3" spans="1:79" ht="13.15" customHeight="1" x14ac:dyDescent="0.35">
      <c r="A3" s="24"/>
      <c r="B3" s="26"/>
      <c r="C3" s="35"/>
      <c r="D3" s="40"/>
      <c r="E3" s="40"/>
      <c r="F3" s="40"/>
      <c r="G3" s="40"/>
      <c r="H3" s="40"/>
      <c r="I3" s="40"/>
      <c r="J3" s="40"/>
      <c r="K3" s="40"/>
      <c r="L3" s="35" t="s">
        <v>244</v>
      </c>
      <c r="M3" s="40"/>
      <c r="N3" s="40"/>
      <c r="O3" s="35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88"/>
      <c r="AB3" s="88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765" t="s">
        <v>215</v>
      </c>
      <c r="BB3" s="765"/>
      <c r="BC3" s="765"/>
      <c r="BD3" s="765"/>
      <c r="BE3" s="765"/>
      <c r="BF3" s="765"/>
      <c r="BG3" s="765"/>
      <c r="BH3" s="765"/>
      <c r="BI3" s="765"/>
      <c r="BJ3" s="765"/>
      <c r="BK3" s="765"/>
      <c r="BL3" s="765"/>
      <c r="BM3" s="765"/>
      <c r="BN3" s="765"/>
      <c r="BO3" s="765"/>
      <c r="BP3" s="121"/>
      <c r="BQ3" s="127"/>
      <c r="BZ3" s="13"/>
      <c r="CA3" s="13"/>
    </row>
    <row r="4" spans="1:79" ht="13.35" customHeight="1" x14ac:dyDescent="0.25">
      <c r="A4" s="24"/>
      <c r="B4" s="27"/>
      <c r="C4" s="36"/>
      <c r="D4" s="36"/>
      <c r="E4" s="36"/>
      <c r="F4" s="36"/>
      <c r="G4" s="36"/>
      <c r="H4" s="36"/>
      <c r="I4" s="36"/>
      <c r="J4" s="48"/>
      <c r="K4" s="48"/>
      <c r="L4" s="35" t="s">
        <v>246</v>
      </c>
      <c r="M4" s="48"/>
      <c r="N4" s="48"/>
      <c r="O4" s="35"/>
      <c r="P4" s="48"/>
      <c r="Q4" s="38"/>
      <c r="R4" s="38"/>
      <c r="S4" s="38"/>
      <c r="T4" s="38"/>
      <c r="U4" s="74"/>
      <c r="V4" s="74"/>
      <c r="W4" s="74"/>
      <c r="X4" s="74"/>
      <c r="Y4" s="74"/>
      <c r="Z4" s="74"/>
      <c r="AA4" s="89"/>
      <c r="AB4" s="89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765"/>
      <c r="BB4" s="765"/>
      <c r="BC4" s="765"/>
      <c r="BD4" s="765"/>
      <c r="BE4" s="765"/>
      <c r="BF4" s="765"/>
      <c r="BG4" s="765"/>
      <c r="BH4" s="765"/>
      <c r="BI4" s="765"/>
      <c r="BJ4" s="765"/>
      <c r="BK4" s="765"/>
      <c r="BL4" s="765"/>
      <c r="BM4" s="765"/>
      <c r="BN4" s="765"/>
      <c r="BO4" s="765"/>
      <c r="BP4" s="121"/>
      <c r="BQ4" s="127"/>
      <c r="BZ4" s="13"/>
      <c r="CA4" s="13"/>
    </row>
    <row r="5" spans="1:79" ht="20.100000000000001" customHeight="1" x14ac:dyDescent="0.2">
      <c r="A5" s="24"/>
      <c r="B5" s="27"/>
      <c r="C5" s="37"/>
      <c r="D5" s="37"/>
      <c r="E5" s="37"/>
      <c r="F5" s="37"/>
      <c r="G5" s="37"/>
      <c r="H5" s="38"/>
      <c r="I5" s="38"/>
      <c r="J5" s="49"/>
      <c r="K5" s="49"/>
      <c r="L5" s="49"/>
      <c r="M5" s="49"/>
      <c r="N5" s="49"/>
      <c r="O5" s="766" t="s">
        <v>59</v>
      </c>
      <c r="P5" s="766"/>
      <c r="Q5" s="766"/>
      <c r="R5" s="766"/>
      <c r="S5" s="766"/>
      <c r="T5" s="766"/>
      <c r="U5" s="767">
        <f>Control!$A$2</f>
        <v>45044</v>
      </c>
      <c r="V5" s="767"/>
      <c r="W5" s="767"/>
      <c r="X5" s="767"/>
      <c r="Y5" s="767"/>
      <c r="Z5" s="767"/>
      <c r="AA5" s="75"/>
      <c r="AB5" s="75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765"/>
      <c r="BB5" s="765"/>
      <c r="BC5" s="765"/>
      <c r="BD5" s="765"/>
      <c r="BE5" s="765"/>
      <c r="BF5" s="765"/>
      <c r="BG5" s="765"/>
      <c r="BH5" s="765"/>
      <c r="BI5" s="765"/>
      <c r="BJ5" s="765"/>
      <c r="BK5" s="765"/>
      <c r="BL5" s="765"/>
      <c r="BM5" s="765"/>
      <c r="BN5" s="765"/>
      <c r="BO5" s="765"/>
      <c r="BP5" s="121"/>
      <c r="BQ5" s="127"/>
    </row>
    <row r="6" spans="1:79" ht="3.95" customHeight="1" x14ac:dyDescent="0.2">
      <c r="A6" s="24"/>
      <c r="B6" s="27"/>
      <c r="C6" s="37"/>
      <c r="D6" s="37"/>
      <c r="E6" s="37"/>
      <c r="F6" s="37"/>
      <c r="G6" s="37"/>
      <c r="H6" s="38"/>
      <c r="I6" s="38"/>
      <c r="J6" s="49"/>
      <c r="K6" s="49"/>
      <c r="L6" s="49"/>
      <c r="M6" s="49"/>
      <c r="N6" s="49"/>
      <c r="O6" s="38"/>
      <c r="P6" s="38"/>
      <c r="Q6" s="38"/>
      <c r="R6" s="38"/>
      <c r="S6" s="38"/>
      <c r="T6" s="38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121"/>
      <c r="BQ6" s="127"/>
    </row>
    <row r="7" spans="1:79" x14ac:dyDescent="0.2">
      <c r="A7" s="24"/>
      <c r="B7" s="27"/>
      <c r="C7" s="740" t="s">
        <v>1</v>
      </c>
      <c r="D7" s="740"/>
      <c r="E7" s="740"/>
      <c r="F7" s="740"/>
      <c r="G7" s="740"/>
      <c r="H7" s="740"/>
      <c r="I7" s="743"/>
      <c r="J7" s="768" t="str">
        <f>IF('Test Results'!G7="","",'Test Results'!G7)</f>
        <v/>
      </c>
      <c r="K7" s="769"/>
      <c r="L7" s="769"/>
      <c r="M7" s="769"/>
      <c r="N7" s="769"/>
      <c r="O7" s="769"/>
      <c r="P7" s="769"/>
      <c r="Q7" s="770"/>
      <c r="R7" s="50"/>
      <c r="S7" s="38"/>
      <c r="T7" s="38" t="s">
        <v>111</v>
      </c>
      <c r="U7" s="38"/>
      <c r="V7" s="38"/>
      <c r="W7" s="38"/>
      <c r="X7" s="38"/>
      <c r="Y7" s="38"/>
      <c r="Z7" s="38"/>
      <c r="AA7" s="768" t="str">
        <f>IF('Test Results'!G11="","",'Test Results'!G11)</f>
        <v/>
      </c>
      <c r="AB7" s="769"/>
      <c r="AC7" s="769"/>
      <c r="AD7" s="769"/>
      <c r="AE7" s="769"/>
      <c r="AF7" s="769"/>
      <c r="AG7" s="769"/>
      <c r="AH7" s="769"/>
      <c r="AI7" s="769"/>
      <c r="AJ7" s="769"/>
      <c r="AK7" s="769"/>
      <c r="AL7" s="769"/>
      <c r="AM7" s="769"/>
      <c r="AN7" s="769"/>
      <c r="AO7" s="769"/>
      <c r="AP7" s="769"/>
      <c r="AQ7" s="769"/>
      <c r="AR7" s="769"/>
      <c r="AS7" s="769"/>
      <c r="AT7" s="769"/>
      <c r="AU7" s="770"/>
      <c r="AV7" s="758" t="s">
        <v>3</v>
      </c>
      <c r="AW7" s="758"/>
      <c r="AX7" s="758"/>
      <c r="AY7" s="759"/>
      <c r="AZ7" s="760" t="str">
        <f>IF('Test Results'!AE7="","",'Test Results'!AE7)</f>
        <v/>
      </c>
      <c r="BA7" s="761"/>
      <c r="BB7" s="105"/>
      <c r="BC7" s="758" t="s">
        <v>242</v>
      </c>
      <c r="BD7" s="758"/>
      <c r="BE7" s="758"/>
      <c r="BF7" s="758"/>
      <c r="BG7" s="758"/>
      <c r="BH7" s="771">
        <v>1</v>
      </c>
      <c r="BI7" s="772"/>
      <c r="BJ7" s="773"/>
      <c r="BK7" s="113"/>
      <c r="BL7" s="113"/>
      <c r="BM7" s="113"/>
      <c r="BN7" s="113"/>
      <c r="BO7" s="105"/>
      <c r="BP7" s="121"/>
      <c r="BQ7" s="127"/>
    </row>
    <row r="8" spans="1:79" ht="8.1" customHeight="1" x14ac:dyDescent="0.2">
      <c r="A8" s="24"/>
      <c r="B8" s="27"/>
      <c r="C8" s="38"/>
      <c r="D8" s="38"/>
      <c r="E8" s="38"/>
      <c r="F8" s="38"/>
      <c r="G8" s="38"/>
      <c r="H8" s="38"/>
      <c r="I8" s="38"/>
      <c r="J8" s="50"/>
      <c r="K8" s="50"/>
      <c r="L8" s="50"/>
      <c r="M8" s="50"/>
      <c r="N8" s="50"/>
      <c r="O8" s="50"/>
      <c r="P8" s="50"/>
      <c r="Q8" s="50"/>
      <c r="R8" s="5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121"/>
      <c r="BQ8" s="127"/>
    </row>
    <row r="9" spans="1:79" x14ac:dyDescent="0.2">
      <c r="A9" s="24"/>
      <c r="B9" s="27"/>
      <c r="C9" s="740" t="s">
        <v>5</v>
      </c>
      <c r="D9" s="740"/>
      <c r="E9" s="740"/>
      <c r="F9" s="740"/>
      <c r="G9" s="740"/>
      <c r="H9" s="740"/>
      <c r="I9" s="743"/>
      <c r="J9" s="755" t="str">
        <f>IF('Test Results'!G9="","",'Test Results'!G9)</f>
        <v/>
      </c>
      <c r="K9" s="756"/>
      <c r="L9" s="756"/>
      <c r="M9" s="756"/>
      <c r="N9" s="756"/>
      <c r="O9" s="756"/>
      <c r="P9" s="756"/>
      <c r="Q9" s="756"/>
      <c r="R9" s="756"/>
      <c r="S9" s="756"/>
      <c r="T9" s="756"/>
      <c r="U9" s="756"/>
      <c r="V9" s="756"/>
      <c r="W9" s="756"/>
      <c r="X9" s="756"/>
      <c r="Y9" s="756"/>
      <c r="Z9" s="756"/>
      <c r="AA9" s="756"/>
      <c r="AB9" s="756"/>
      <c r="AC9" s="756"/>
      <c r="AD9" s="756"/>
      <c r="AE9" s="756"/>
      <c r="AF9" s="756"/>
      <c r="AG9" s="757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758" t="s">
        <v>241</v>
      </c>
      <c r="AW9" s="758"/>
      <c r="AX9" s="758"/>
      <c r="AY9" s="759"/>
      <c r="AZ9" s="760" t="str">
        <f>IF('Test Results'!AM9="","",'Test Results'!AM9)</f>
        <v/>
      </c>
      <c r="BA9" s="761"/>
      <c r="BB9" s="153"/>
      <c r="BC9" s="105"/>
      <c r="BD9" s="105"/>
      <c r="BE9" s="105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121"/>
      <c r="BQ9" s="127"/>
    </row>
    <row r="10" spans="1:79" ht="8.1" customHeight="1" x14ac:dyDescent="0.2">
      <c r="A10" s="24"/>
      <c r="B10" s="27"/>
      <c r="C10" s="38"/>
      <c r="D10" s="38"/>
      <c r="E10" s="38"/>
      <c r="F10" s="38"/>
      <c r="G10" s="38"/>
      <c r="H10" s="38"/>
      <c r="I10" s="38"/>
      <c r="J10" s="50"/>
      <c r="K10" s="50"/>
      <c r="L10" s="50"/>
      <c r="M10" s="50"/>
      <c r="N10" s="50"/>
      <c r="O10" s="50"/>
      <c r="P10" s="50"/>
      <c r="Q10" s="50"/>
      <c r="R10" s="5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121"/>
      <c r="BQ10" s="127"/>
    </row>
    <row r="11" spans="1:79" ht="12.75" customHeight="1" x14ac:dyDescent="0.2">
      <c r="A11" s="24"/>
      <c r="B11" s="27"/>
      <c r="C11" s="740" t="s">
        <v>218</v>
      </c>
      <c r="D11" s="740"/>
      <c r="E11" s="740"/>
      <c r="F11" s="740"/>
      <c r="G11" s="740"/>
      <c r="H11" s="740"/>
      <c r="I11" s="743"/>
      <c r="J11" s="747"/>
      <c r="K11" s="748"/>
      <c r="L11" s="748"/>
      <c r="M11" s="748"/>
      <c r="N11" s="749"/>
      <c r="O11" s="750" t="s">
        <v>217</v>
      </c>
      <c r="P11" s="741"/>
      <c r="Q11" s="741"/>
      <c r="R11" s="741"/>
      <c r="S11" s="741"/>
      <c r="T11" s="742"/>
      <c r="U11" s="751"/>
      <c r="V11" s="752"/>
      <c r="W11" s="752"/>
      <c r="X11" s="752"/>
      <c r="Y11" s="752"/>
      <c r="Z11" s="752"/>
      <c r="AA11" s="752"/>
      <c r="AB11" s="752"/>
      <c r="AC11" s="752"/>
      <c r="AD11" s="752"/>
      <c r="AE11" s="752"/>
      <c r="AF11" s="752"/>
      <c r="AG11" s="753"/>
      <c r="AH11" s="63"/>
      <c r="AI11" s="63"/>
      <c r="AJ11" s="63"/>
      <c r="AK11" s="63"/>
      <c r="AL11" s="63"/>
      <c r="AM11" s="63"/>
      <c r="AN11" s="63"/>
      <c r="AO11" s="63"/>
      <c r="AP11" s="740" t="s">
        <v>112</v>
      </c>
      <c r="AQ11" s="740"/>
      <c r="AR11" s="740"/>
      <c r="AS11" s="740"/>
      <c r="AT11" s="740"/>
      <c r="AU11" s="740"/>
      <c r="AV11" s="740"/>
      <c r="AW11" s="740"/>
      <c r="AX11" s="103"/>
      <c r="AY11" s="762"/>
      <c r="AZ11" s="763"/>
      <c r="BA11" s="764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121"/>
      <c r="BQ11" s="127"/>
    </row>
    <row r="12" spans="1:79" ht="3.95" customHeight="1" x14ac:dyDescent="0.2">
      <c r="A12" s="24"/>
      <c r="B12" s="27"/>
      <c r="C12" s="38"/>
      <c r="D12" s="38"/>
      <c r="E12" s="38"/>
      <c r="F12" s="38"/>
      <c r="G12" s="38"/>
      <c r="H12" s="38"/>
      <c r="I12" s="38"/>
      <c r="J12" s="739"/>
      <c r="K12" s="739"/>
      <c r="L12" s="739"/>
      <c r="M12" s="739"/>
      <c r="N12" s="739"/>
      <c r="O12" s="50"/>
      <c r="P12" s="50"/>
      <c r="Q12" s="50"/>
      <c r="R12" s="5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121"/>
      <c r="BQ12" s="127"/>
    </row>
    <row r="13" spans="1:79" ht="3.95" customHeight="1" x14ac:dyDescent="0.2">
      <c r="A13" s="24"/>
      <c r="B13" s="27"/>
      <c r="C13" s="38"/>
      <c r="D13" s="38"/>
      <c r="E13" s="38"/>
      <c r="F13" s="38"/>
      <c r="G13" s="38"/>
      <c r="H13" s="38"/>
      <c r="I13" s="38"/>
      <c r="J13" s="50"/>
      <c r="K13" s="50"/>
      <c r="L13" s="50"/>
      <c r="M13" s="50"/>
      <c r="N13" s="50"/>
      <c r="O13" s="50"/>
      <c r="P13" s="50"/>
      <c r="Q13" s="50"/>
      <c r="R13" s="5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121"/>
      <c r="BQ13" s="127"/>
    </row>
    <row r="14" spans="1:79" ht="12.75" customHeight="1" x14ac:dyDescent="0.2">
      <c r="A14" s="24"/>
      <c r="B14" s="27"/>
      <c r="C14" s="740" t="s">
        <v>219</v>
      </c>
      <c r="D14" s="740"/>
      <c r="E14" s="740"/>
      <c r="F14" s="740"/>
      <c r="G14" s="740"/>
      <c r="H14" s="740"/>
      <c r="I14" s="743"/>
      <c r="J14" s="747"/>
      <c r="K14" s="748"/>
      <c r="L14" s="748"/>
      <c r="M14" s="748"/>
      <c r="N14" s="749"/>
      <c r="O14" s="750" t="s">
        <v>213</v>
      </c>
      <c r="P14" s="741"/>
      <c r="Q14" s="741"/>
      <c r="R14" s="741"/>
      <c r="S14" s="741"/>
      <c r="T14" s="742"/>
      <c r="U14" s="751"/>
      <c r="V14" s="752"/>
      <c r="W14" s="752"/>
      <c r="X14" s="752"/>
      <c r="Y14" s="752"/>
      <c r="Z14" s="752"/>
      <c r="AA14" s="752"/>
      <c r="AB14" s="752"/>
      <c r="AC14" s="752"/>
      <c r="AD14" s="752"/>
      <c r="AE14" s="752"/>
      <c r="AF14" s="752"/>
      <c r="AG14" s="753"/>
      <c r="AH14" s="754" t="s">
        <v>220</v>
      </c>
      <c r="AI14" s="740"/>
      <c r="AJ14" s="740"/>
      <c r="AK14" s="740"/>
      <c r="AL14" s="743"/>
      <c r="AM14" s="732"/>
      <c r="AN14" s="733"/>
      <c r="AO14" s="733"/>
      <c r="AP14" s="734"/>
      <c r="AQ14" s="63"/>
      <c r="AR14" s="735" t="s">
        <v>113</v>
      </c>
      <c r="AS14" s="735"/>
      <c r="AT14" s="735"/>
      <c r="AU14" s="735"/>
      <c r="AV14" s="735"/>
      <c r="AW14" s="735"/>
      <c r="AX14" s="63"/>
      <c r="AY14" s="736"/>
      <c r="AZ14" s="737"/>
      <c r="BA14" s="738"/>
      <c r="BB14" s="38"/>
      <c r="BC14" s="38"/>
      <c r="BD14" s="38"/>
      <c r="BE14" s="38"/>
      <c r="BF14" s="38"/>
      <c r="BG14" s="38"/>
      <c r="BH14" s="38"/>
      <c r="BI14" s="38"/>
      <c r="BJ14" s="38"/>
      <c r="BK14" s="63"/>
      <c r="BL14" s="63"/>
      <c r="BM14" s="63"/>
      <c r="BN14" s="63"/>
      <c r="BO14" s="38"/>
      <c r="BP14" s="121"/>
      <c r="BQ14" s="127"/>
    </row>
    <row r="15" spans="1:79" ht="8.1" customHeight="1" x14ac:dyDescent="0.2">
      <c r="A15" s="24"/>
      <c r="B15" s="27"/>
      <c r="C15" s="38"/>
      <c r="D15" s="38"/>
      <c r="E15" s="38"/>
      <c r="F15" s="38"/>
      <c r="G15" s="38"/>
      <c r="H15" s="38"/>
      <c r="I15" s="38"/>
      <c r="J15" s="739"/>
      <c r="K15" s="739"/>
      <c r="L15" s="739"/>
      <c r="M15" s="739"/>
      <c r="N15" s="739"/>
      <c r="O15" s="50"/>
      <c r="P15" s="50"/>
      <c r="Q15" s="50"/>
      <c r="R15" s="5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735"/>
      <c r="AS15" s="735"/>
      <c r="AT15" s="735"/>
      <c r="AU15" s="735"/>
      <c r="AV15" s="735"/>
      <c r="AW15" s="735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121"/>
      <c r="BQ15" s="127"/>
    </row>
    <row r="16" spans="1:79" x14ac:dyDescent="0.2">
      <c r="A16" s="24"/>
      <c r="B16" s="27"/>
      <c r="C16" s="740" t="s">
        <v>114</v>
      </c>
      <c r="D16" s="740"/>
      <c r="E16" s="740"/>
      <c r="F16" s="740"/>
      <c r="G16" s="740"/>
      <c r="H16" s="740"/>
      <c r="I16" s="740"/>
      <c r="J16" s="740"/>
      <c r="K16" s="741" t="s">
        <v>221</v>
      </c>
      <c r="L16" s="741"/>
      <c r="M16" s="741"/>
      <c r="N16" s="741"/>
      <c r="O16" s="742"/>
      <c r="P16" s="610"/>
      <c r="Q16" s="611"/>
      <c r="R16" s="729" t="s">
        <v>66</v>
      </c>
      <c r="S16" s="613"/>
      <c r="T16" s="613"/>
      <c r="U16" s="38"/>
      <c r="V16" s="63"/>
      <c r="W16" s="740" t="s">
        <v>222</v>
      </c>
      <c r="X16" s="740"/>
      <c r="Y16" s="740"/>
      <c r="Z16" s="743"/>
      <c r="AA16" s="610"/>
      <c r="AB16" s="611"/>
      <c r="AC16" s="729" t="s">
        <v>66</v>
      </c>
      <c r="AD16" s="613"/>
      <c r="AE16" s="613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63"/>
      <c r="AR16" s="735"/>
      <c r="AS16" s="735"/>
      <c r="AT16" s="735"/>
      <c r="AU16" s="735"/>
      <c r="AV16" s="735"/>
      <c r="AW16" s="735"/>
      <c r="AX16" s="63"/>
      <c r="AY16" s="63"/>
      <c r="AZ16" s="63"/>
      <c r="BA16" s="63"/>
      <c r="BB16" s="38"/>
      <c r="BC16" s="38"/>
      <c r="BD16" s="38"/>
      <c r="BE16" s="38"/>
      <c r="BF16" s="38"/>
      <c r="BG16" s="38"/>
      <c r="BH16" s="38"/>
      <c r="BI16" s="38"/>
      <c r="BJ16" s="38"/>
      <c r="BK16" s="63"/>
      <c r="BL16" s="63"/>
      <c r="BM16" s="63"/>
      <c r="BN16" s="63"/>
      <c r="BO16" s="38"/>
      <c r="BP16" s="121"/>
      <c r="BQ16" s="127"/>
    </row>
    <row r="17" spans="1:69" ht="3.95" customHeight="1" x14ac:dyDescent="0.2">
      <c r="A17" s="24"/>
      <c r="B17" s="27"/>
      <c r="C17" s="38"/>
      <c r="D17" s="38"/>
      <c r="E17" s="38"/>
      <c r="F17" s="38"/>
      <c r="G17" s="38"/>
      <c r="H17" s="38"/>
      <c r="I17" s="38"/>
      <c r="J17" s="50"/>
      <c r="K17" s="50"/>
      <c r="L17" s="50"/>
      <c r="M17" s="50"/>
      <c r="N17" s="50"/>
      <c r="O17" s="50"/>
      <c r="P17" s="50"/>
      <c r="Q17" s="50"/>
      <c r="R17" s="5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121"/>
      <c r="BQ17" s="127"/>
    </row>
    <row r="18" spans="1:69" ht="3.95" customHeight="1" thickBot="1" x14ac:dyDescent="0.25">
      <c r="A18" s="24"/>
      <c r="B18" s="27"/>
      <c r="C18" s="38"/>
      <c r="D18" s="38"/>
      <c r="E18" s="38"/>
      <c r="F18" s="38"/>
      <c r="G18" s="38"/>
      <c r="H18" s="38"/>
      <c r="I18" s="38"/>
      <c r="J18" s="50"/>
      <c r="K18" s="50"/>
      <c r="L18" s="50"/>
      <c r="M18" s="50"/>
      <c r="N18" s="50"/>
      <c r="O18" s="50"/>
      <c r="P18" s="50"/>
      <c r="Q18" s="50"/>
      <c r="R18" s="5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121"/>
      <c r="BQ18" s="127"/>
    </row>
    <row r="19" spans="1:69" ht="13.5" customHeight="1" thickTop="1" x14ac:dyDescent="0.2">
      <c r="A19" s="24"/>
      <c r="B19" s="28"/>
      <c r="C19" s="641" t="s">
        <v>115</v>
      </c>
      <c r="D19" s="642"/>
      <c r="E19" s="642"/>
      <c r="F19" s="642"/>
      <c r="G19" s="642"/>
      <c r="H19" s="642"/>
      <c r="I19" s="642"/>
      <c r="J19" s="642"/>
      <c r="K19" s="642"/>
      <c r="L19" s="673"/>
      <c r="M19" s="641">
        <v>1</v>
      </c>
      <c r="N19" s="719"/>
      <c r="O19" s="719"/>
      <c r="P19" s="719"/>
      <c r="Q19" s="719"/>
      <c r="R19" s="727"/>
      <c r="S19" s="641">
        <v>2</v>
      </c>
      <c r="T19" s="719"/>
      <c r="U19" s="719"/>
      <c r="V19" s="719"/>
      <c r="W19" s="719"/>
      <c r="X19" s="727"/>
      <c r="Y19" s="641">
        <v>3</v>
      </c>
      <c r="Z19" s="719"/>
      <c r="AA19" s="719"/>
      <c r="AB19" s="719"/>
      <c r="AC19" s="719"/>
      <c r="AD19" s="730"/>
      <c r="AE19" s="642" t="s">
        <v>116</v>
      </c>
      <c r="AF19" s="719"/>
      <c r="AG19" s="719"/>
      <c r="AH19" s="719"/>
      <c r="AI19" s="719"/>
      <c r="AJ19" s="719"/>
      <c r="AK19" s="719"/>
      <c r="AL19" s="719"/>
      <c r="AM19" s="719"/>
      <c r="AN19" s="719"/>
      <c r="AO19" s="719"/>
      <c r="AP19" s="719"/>
      <c r="AQ19" s="719"/>
      <c r="AR19" s="719"/>
      <c r="AS19" s="719"/>
      <c r="AT19" s="719"/>
      <c r="AU19" s="719"/>
      <c r="AV19" s="719"/>
      <c r="AW19" s="727"/>
      <c r="AX19" s="641">
        <v>1</v>
      </c>
      <c r="AY19" s="651"/>
      <c r="AZ19" s="651"/>
      <c r="BA19" s="651"/>
      <c r="BB19" s="651"/>
      <c r="BC19" s="652"/>
      <c r="BD19" s="641">
        <v>2</v>
      </c>
      <c r="BE19" s="642"/>
      <c r="BF19" s="642"/>
      <c r="BG19" s="642"/>
      <c r="BH19" s="642"/>
      <c r="BI19" s="673"/>
      <c r="BJ19" s="641">
        <v>3</v>
      </c>
      <c r="BK19" s="719"/>
      <c r="BL19" s="719"/>
      <c r="BM19" s="719"/>
      <c r="BN19" s="719"/>
      <c r="BO19" s="727"/>
      <c r="BP19" s="122"/>
      <c r="BQ19" s="127"/>
    </row>
    <row r="20" spans="1:69" ht="5.0999999999999996" customHeight="1" x14ac:dyDescent="0.2">
      <c r="A20" s="24"/>
      <c r="B20" s="27"/>
      <c r="C20" s="707"/>
      <c r="D20" s="578"/>
      <c r="E20" s="578"/>
      <c r="F20" s="578"/>
      <c r="G20" s="578"/>
      <c r="H20" s="578"/>
      <c r="I20" s="578"/>
      <c r="J20" s="578"/>
      <c r="K20" s="578"/>
      <c r="L20" s="579"/>
      <c r="M20" s="728"/>
      <c r="N20" s="657"/>
      <c r="O20" s="657"/>
      <c r="P20" s="657"/>
      <c r="Q20" s="657"/>
      <c r="R20" s="658"/>
      <c r="S20" s="728"/>
      <c r="T20" s="657"/>
      <c r="U20" s="657"/>
      <c r="V20" s="657"/>
      <c r="W20" s="657"/>
      <c r="X20" s="658"/>
      <c r="Y20" s="728"/>
      <c r="Z20" s="657"/>
      <c r="AA20" s="657"/>
      <c r="AB20" s="657"/>
      <c r="AC20" s="657"/>
      <c r="AD20" s="731"/>
      <c r="AE20" s="657"/>
      <c r="AF20" s="657"/>
      <c r="AG20" s="657"/>
      <c r="AH20" s="657"/>
      <c r="AI20" s="657"/>
      <c r="AJ20" s="657"/>
      <c r="AK20" s="657"/>
      <c r="AL20" s="657"/>
      <c r="AM20" s="657"/>
      <c r="AN20" s="657"/>
      <c r="AO20" s="657"/>
      <c r="AP20" s="657"/>
      <c r="AQ20" s="657"/>
      <c r="AR20" s="657"/>
      <c r="AS20" s="657"/>
      <c r="AT20" s="657"/>
      <c r="AU20" s="657"/>
      <c r="AV20" s="657"/>
      <c r="AW20" s="658"/>
      <c r="AX20" s="744"/>
      <c r="AY20" s="745"/>
      <c r="AZ20" s="745"/>
      <c r="BA20" s="745"/>
      <c r="BB20" s="745"/>
      <c r="BC20" s="746"/>
      <c r="BD20" s="707"/>
      <c r="BE20" s="578"/>
      <c r="BF20" s="578"/>
      <c r="BG20" s="578"/>
      <c r="BH20" s="578"/>
      <c r="BI20" s="579"/>
      <c r="BJ20" s="728"/>
      <c r="BK20" s="657"/>
      <c r="BL20" s="657"/>
      <c r="BM20" s="657"/>
      <c r="BN20" s="657"/>
      <c r="BO20" s="658"/>
      <c r="BP20" s="121"/>
      <c r="BQ20" s="127"/>
    </row>
    <row r="21" spans="1:69" ht="5.0999999999999996" customHeight="1" x14ac:dyDescent="0.2">
      <c r="A21" s="24"/>
      <c r="B21" s="27"/>
      <c r="C21" s="708" t="s">
        <v>117</v>
      </c>
      <c r="D21" s="709"/>
      <c r="E21" s="709"/>
      <c r="F21" s="709"/>
      <c r="G21" s="709"/>
      <c r="H21" s="709"/>
      <c r="I21" s="709"/>
      <c r="J21" s="709"/>
      <c r="K21" s="636" t="s">
        <v>118</v>
      </c>
      <c r="L21" s="637"/>
      <c r="M21" s="146"/>
      <c r="N21" s="44"/>
      <c r="O21" s="44"/>
      <c r="P21" s="44"/>
      <c r="Q21" s="44"/>
      <c r="R21" s="147"/>
      <c r="S21" s="44"/>
      <c r="T21" s="44"/>
      <c r="U21" s="44"/>
      <c r="V21" s="44"/>
      <c r="W21" s="44"/>
      <c r="X21" s="147"/>
      <c r="Y21" s="44"/>
      <c r="Z21" s="44"/>
      <c r="AA21" s="44"/>
      <c r="AB21" s="44"/>
      <c r="AC21" s="44"/>
      <c r="AD21" s="152"/>
      <c r="AE21" s="601" t="s">
        <v>119</v>
      </c>
      <c r="AF21" s="628"/>
      <c r="AG21" s="628"/>
      <c r="AH21" s="628"/>
      <c r="AI21" s="628"/>
      <c r="AJ21" s="628"/>
      <c r="AK21" s="628"/>
      <c r="AL21" s="628"/>
      <c r="AM21" s="628"/>
      <c r="AN21" s="628"/>
      <c r="AO21" s="628"/>
      <c r="AP21" s="628"/>
      <c r="AQ21" s="628"/>
      <c r="AR21" s="628"/>
      <c r="AS21" s="628"/>
      <c r="AT21" s="628"/>
      <c r="AU21" s="628"/>
      <c r="AV21" s="636" t="s">
        <v>120</v>
      </c>
      <c r="AW21" s="637"/>
      <c r="AX21" s="38"/>
      <c r="AY21" s="38"/>
      <c r="AZ21" s="38"/>
      <c r="BA21" s="38"/>
      <c r="BB21" s="38"/>
      <c r="BC21" s="51"/>
      <c r="BD21" s="38"/>
      <c r="BE21" s="38"/>
      <c r="BF21" s="38"/>
      <c r="BG21" s="38"/>
      <c r="BH21" s="38"/>
      <c r="BI21" s="147"/>
      <c r="BJ21" s="44"/>
      <c r="BK21" s="44"/>
      <c r="BL21" s="44"/>
      <c r="BM21" s="44"/>
      <c r="BN21" s="44"/>
      <c r="BO21" s="147"/>
      <c r="BP21" s="121"/>
      <c r="BQ21" s="127"/>
    </row>
    <row r="22" spans="1:69" x14ac:dyDescent="0.2">
      <c r="A22" s="24"/>
      <c r="B22" s="27"/>
      <c r="C22" s="710"/>
      <c r="D22" s="711"/>
      <c r="E22" s="711"/>
      <c r="F22" s="711"/>
      <c r="G22" s="711"/>
      <c r="H22" s="711"/>
      <c r="I22" s="711"/>
      <c r="J22" s="711"/>
      <c r="K22" s="576"/>
      <c r="L22" s="577"/>
      <c r="M22" s="42"/>
      <c r="N22" s="610"/>
      <c r="O22" s="615"/>
      <c r="P22" s="615"/>
      <c r="Q22" s="611"/>
      <c r="R22" s="64"/>
      <c r="S22" s="38"/>
      <c r="T22" s="610"/>
      <c r="U22" s="615"/>
      <c r="V22" s="615"/>
      <c r="W22" s="611"/>
      <c r="X22" s="64"/>
      <c r="Y22" s="38"/>
      <c r="Z22" s="610"/>
      <c r="AA22" s="615"/>
      <c r="AB22" s="615"/>
      <c r="AC22" s="611"/>
      <c r="AD22" s="94"/>
      <c r="AE22" s="571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668"/>
      <c r="AS22" s="668"/>
      <c r="AT22" s="668"/>
      <c r="AU22" s="668"/>
      <c r="AV22" s="726"/>
      <c r="AW22" s="577"/>
      <c r="AX22" s="38"/>
      <c r="AY22" s="610"/>
      <c r="AZ22" s="615"/>
      <c r="BA22" s="615"/>
      <c r="BB22" s="611"/>
      <c r="BC22" s="106"/>
      <c r="BD22" s="38"/>
      <c r="BE22" s="610"/>
      <c r="BF22" s="615"/>
      <c r="BG22" s="615"/>
      <c r="BH22" s="611"/>
      <c r="BI22" s="64"/>
      <c r="BJ22" s="38"/>
      <c r="BK22" s="610"/>
      <c r="BL22" s="615"/>
      <c r="BM22" s="615"/>
      <c r="BN22" s="611"/>
      <c r="BO22" s="51"/>
      <c r="BP22" s="121"/>
      <c r="BQ22" s="127"/>
    </row>
    <row r="23" spans="1:69" ht="5.0999999999999996" customHeight="1" x14ac:dyDescent="0.2">
      <c r="A23" s="24"/>
      <c r="B23" s="27"/>
      <c r="C23" s="712"/>
      <c r="D23" s="713"/>
      <c r="E23" s="713"/>
      <c r="F23" s="713"/>
      <c r="G23" s="713"/>
      <c r="H23" s="713"/>
      <c r="I23" s="713"/>
      <c r="J23" s="713"/>
      <c r="K23" s="578"/>
      <c r="L23" s="579"/>
      <c r="M23" s="43"/>
      <c r="N23" s="45"/>
      <c r="O23" s="45"/>
      <c r="P23" s="45"/>
      <c r="Q23" s="45"/>
      <c r="R23" s="52"/>
      <c r="S23" s="45"/>
      <c r="T23" s="45"/>
      <c r="U23" s="45"/>
      <c r="V23" s="45"/>
      <c r="W23" s="45"/>
      <c r="X23" s="52"/>
      <c r="Y23" s="45"/>
      <c r="Z23" s="45"/>
      <c r="AA23" s="45"/>
      <c r="AB23" s="45"/>
      <c r="AC23" s="45"/>
      <c r="AD23" s="9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  <c r="AO23" s="575"/>
      <c r="AP23" s="575"/>
      <c r="AQ23" s="575"/>
      <c r="AR23" s="575"/>
      <c r="AS23" s="575"/>
      <c r="AT23" s="575"/>
      <c r="AU23" s="575"/>
      <c r="AV23" s="578"/>
      <c r="AW23" s="579"/>
      <c r="AX23" s="43"/>
      <c r="AY23" s="45"/>
      <c r="AZ23" s="45"/>
      <c r="BA23" s="45"/>
      <c r="BB23" s="45"/>
      <c r="BC23" s="52"/>
      <c r="BD23" s="45"/>
      <c r="BE23" s="45"/>
      <c r="BF23" s="45"/>
      <c r="BG23" s="45"/>
      <c r="BH23" s="45"/>
      <c r="BI23" s="52"/>
      <c r="BJ23" s="45"/>
      <c r="BK23" s="45"/>
      <c r="BL23" s="45"/>
      <c r="BM23" s="45"/>
      <c r="BN23" s="45"/>
      <c r="BO23" s="52"/>
      <c r="BP23" s="121"/>
      <c r="BQ23" s="127"/>
    </row>
    <row r="24" spans="1:69" ht="5.0999999999999996" customHeight="1" x14ac:dyDescent="0.2">
      <c r="A24" s="24"/>
      <c r="B24" s="27"/>
      <c r="C24" s="708" t="s">
        <v>121</v>
      </c>
      <c r="D24" s="709"/>
      <c r="E24" s="709"/>
      <c r="F24" s="709"/>
      <c r="G24" s="709"/>
      <c r="H24" s="709"/>
      <c r="I24" s="709"/>
      <c r="J24" s="709"/>
      <c r="K24" s="636" t="s">
        <v>122</v>
      </c>
      <c r="L24" s="637"/>
      <c r="M24" s="148"/>
      <c r="N24" s="44"/>
      <c r="O24" s="44"/>
      <c r="P24" s="44"/>
      <c r="Q24" s="44"/>
      <c r="R24" s="150"/>
      <c r="S24" s="44"/>
      <c r="T24" s="44"/>
      <c r="U24" s="44"/>
      <c r="V24" s="44"/>
      <c r="W24" s="44"/>
      <c r="X24" s="147"/>
      <c r="Y24" s="44"/>
      <c r="Z24" s="44"/>
      <c r="AA24" s="44"/>
      <c r="AB24" s="44"/>
      <c r="AC24" s="44"/>
      <c r="AD24" s="152"/>
      <c r="AE24" s="601" t="s">
        <v>123</v>
      </c>
      <c r="AF24" s="628"/>
      <c r="AG24" s="628"/>
      <c r="AH24" s="628"/>
      <c r="AI24" s="628"/>
      <c r="AJ24" s="628"/>
      <c r="AK24" s="628"/>
      <c r="AL24" s="628"/>
      <c r="AM24" s="628"/>
      <c r="AN24" s="628"/>
      <c r="AO24" s="628"/>
      <c r="AP24" s="628"/>
      <c r="AQ24" s="628"/>
      <c r="AR24" s="628"/>
      <c r="AS24" s="628"/>
      <c r="AT24" s="628"/>
      <c r="AU24" s="628"/>
      <c r="AV24" s="636" t="s">
        <v>124</v>
      </c>
      <c r="AW24" s="637"/>
      <c r="AX24" s="38"/>
      <c r="AY24" s="38"/>
      <c r="AZ24" s="38"/>
      <c r="BA24" s="38"/>
      <c r="BB24" s="38"/>
      <c r="BC24" s="51"/>
      <c r="BD24" s="38"/>
      <c r="BE24" s="38"/>
      <c r="BF24" s="38"/>
      <c r="BG24" s="38"/>
      <c r="BH24" s="38"/>
      <c r="BI24" s="51"/>
      <c r="BJ24" s="38"/>
      <c r="BK24" s="38"/>
      <c r="BL24" s="38"/>
      <c r="BM24" s="38"/>
      <c r="BN24" s="38"/>
      <c r="BO24" s="51"/>
      <c r="BP24" s="121"/>
      <c r="BQ24" s="127"/>
    </row>
    <row r="25" spans="1:69" x14ac:dyDescent="0.2">
      <c r="A25" s="24"/>
      <c r="B25" s="27"/>
      <c r="C25" s="710"/>
      <c r="D25" s="711"/>
      <c r="E25" s="711"/>
      <c r="F25" s="711"/>
      <c r="G25" s="711"/>
      <c r="H25" s="711"/>
      <c r="I25" s="711"/>
      <c r="J25" s="711"/>
      <c r="K25" s="576"/>
      <c r="L25" s="577"/>
      <c r="M25" s="55"/>
      <c r="N25" s="610"/>
      <c r="O25" s="615"/>
      <c r="P25" s="615"/>
      <c r="Q25" s="611"/>
      <c r="R25" s="66"/>
      <c r="S25" s="38"/>
      <c r="T25" s="610"/>
      <c r="U25" s="615"/>
      <c r="V25" s="615"/>
      <c r="W25" s="611"/>
      <c r="X25" s="64"/>
      <c r="Y25" s="38"/>
      <c r="Z25" s="610"/>
      <c r="AA25" s="615"/>
      <c r="AB25" s="615"/>
      <c r="AC25" s="611"/>
      <c r="AD25" s="94"/>
      <c r="AE25" s="571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668"/>
      <c r="AS25" s="668"/>
      <c r="AT25" s="668"/>
      <c r="AU25" s="668"/>
      <c r="AV25" s="726"/>
      <c r="AW25" s="577"/>
      <c r="AX25" s="38"/>
      <c r="AY25" s="610"/>
      <c r="AZ25" s="615"/>
      <c r="BA25" s="615"/>
      <c r="BB25" s="611"/>
      <c r="BC25" s="106"/>
      <c r="BD25" s="38"/>
      <c r="BE25" s="610"/>
      <c r="BF25" s="615"/>
      <c r="BG25" s="615"/>
      <c r="BH25" s="611"/>
      <c r="BI25" s="64"/>
      <c r="BJ25" s="38"/>
      <c r="BK25" s="610"/>
      <c r="BL25" s="615"/>
      <c r="BM25" s="615"/>
      <c r="BN25" s="611"/>
      <c r="BO25" s="51"/>
      <c r="BP25" s="121"/>
      <c r="BQ25" s="127"/>
    </row>
    <row r="26" spans="1:69" ht="5.0999999999999996" customHeight="1" x14ac:dyDescent="0.2">
      <c r="A26" s="24"/>
      <c r="B26" s="27"/>
      <c r="C26" s="712"/>
      <c r="D26" s="713"/>
      <c r="E26" s="713"/>
      <c r="F26" s="713"/>
      <c r="G26" s="713"/>
      <c r="H26" s="713"/>
      <c r="I26" s="713"/>
      <c r="J26" s="713"/>
      <c r="K26" s="578"/>
      <c r="L26" s="579"/>
      <c r="M26" s="56"/>
      <c r="N26" s="45"/>
      <c r="O26" s="45"/>
      <c r="P26" s="45"/>
      <c r="Q26" s="45"/>
      <c r="R26" s="67"/>
      <c r="S26" s="45"/>
      <c r="T26" s="45"/>
      <c r="U26" s="45"/>
      <c r="V26" s="45"/>
      <c r="W26" s="45"/>
      <c r="X26" s="52"/>
      <c r="Y26" s="45"/>
      <c r="Z26" s="45"/>
      <c r="AA26" s="45"/>
      <c r="AB26" s="45"/>
      <c r="AC26" s="45"/>
      <c r="AD26" s="9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8"/>
      <c r="AW26" s="579"/>
      <c r="AX26" s="43"/>
      <c r="AY26" s="45"/>
      <c r="AZ26" s="45"/>
      <c r="BA26" s="45"/>
      <c r="BB26" s="45"/>
      <c r="BC26" s="52"/>
      <c r="BD26" s="45"/>
      <c r="BE26" s="45"/>
      <c r="BF26" s="45"/>
      <c r="BG26" s="45"/>
      <c r="BH26" s="45"/>
      <c r="BI26" s="52"/>
      <c r="BJ26" s="45"/>
      <c r="BK26" s="45"/>
      <c r="BL26" s="45"/>
      <c r="BM26" s="45"/>
      <c r="BN26" s="45"/>
      <c r="BO26" s="52"/>
      <c r="BP26" s="121"/>
      <c r="BQ26" s="127"/>
    </row>
    <row r="27" spans="1:69" ht="5.0999999999999996" customHeight="1" x14ac:dyDescent="0.2">
      <c r="A27" s="24"/>
      <c r="B27" s="27"/>
      <c r="C27" s="708" t="s">
        <v>125</v>
      </c>
      <c r="D27" s="709"/>
      <c r="E27" s="709"/>
      <c r="F27" s="709"/>
      <c r="G27" s="709"/>
      <c r="H27" s="709"/>
      <c r="I27" s="709"/>
      <c r="J27" s="709"/>
      <c r="K27" s="636" t="s">
        <v>126</v>
      </c>
      <c r="L27" s="637"/>
      <c r="M27" s="148"/>
      <c r="N27" s="44"/>
      <c r="O27" s="44"/>
      <c r="P27" s="44"/>
      <c r="Q27" s="44"/>
      <c r="R27" s="150"/>
      <c r="S27" s="44"/>
      <c r="T27" s="44"/>
      <c r="U27" s="44"/>
      <c r="V27" s="44"/>
      <c r="W27" s="44"/>
      <c r="X27" s="147"/>
      <c r="Y27" s="44"/>
      <c r="Z27" s="44"/>
      <c r="AA27" s="44"/>
      <c r="AB27" s="44"/>
      <c r="AC27" s="44"/>
      <c r="AD27" s="152"/>
      <c r="AE27" s="601" t="s">
        <v>127</v>
      </c>
      <c r="AF27" s="628"/>
      <c r="AG27" s="628"/>
      <c r="AH27" s="628"/>
      <c r="AI27" s="628"/>
      <c r="AJ27" s="628"/>
      <c r="AK27" s="628"/>
      <c r="AL27" s="628"/>
      <c r="AM27" s="628"/>
      <c r="AN27" s="628"/>
      <c r="AO27" s="628"/>
      <c r="AP27" s="628"/>
      <c r="AQ27" s="628"/>
      <c r="AR27" s="628"/>
      <c r="AS27" s="628"/>
      <c r="AT27" s="628"/>
      <c r="AU27" s="628"/>
      <c r="AV27" s="636" t="s">
        <v>128</v>
      </c>
      <c r="AW27" s="637"/>
      <c r="AX27" s="38"/>
      <c r="AY27" s="38"/>
      <c r="AZ27" s="38"/>
      <c r="BA27" s="38"/>
      <c r="BB27" s="38"/>
      <c r="BC27" s="51"/>
      <c r="BD27" s="38"/>
      <c r="BE27" s="38"/>
      <c r="BF27" s="38"/>
      <c r="BG27" s="38"/>
      <c r="BH27" s="38"/>
      <c r="BI27" s="51"/>
      <c r="BJ27" s="38"/>
      <c r="BK27" s="38"/>
      <c r="BL27" s="38"/>
      <c r="BM27" s="38"/>
      <c r="BN27" s="38"/>
      <c r="BO27" s="51"/>
      <c r="BP27" s="121"/>
      <c r="BQ27" s="127"/>
    </row>
    <row r="28" spans="1:69" x14ac:dyDescent="0.2">
      <c r="A28" s="24"/>
      <c r="B28" s="27"/>
      <c r="C28" s="710"/>
      <c r="D28" s="711"/>
      <c r="E28" s="711"/>
      <c r="F28" s="711"/>
      <c r="G28" s="711"/>
      <c r="H28" s="711"/>
      <c r="I28" s="711"/>
      <c r="J28" s="711"/>
      <c r="K28" s="576"/>
      <c r="L28" s="577"/>
      <c r="M28" s="55"/>
      <c r="N28" s="597" t="str">
        <f>IF(COUNT(N22,N25)&lt;2,"",N22-N25)</f>
        <v/>
      </c>
      <c r="O28" s="598"/>
      <c r="P28" s="598"/>
      <c r="Q28" s="599"/>
      <c r="R28" s="66"/>
      <c r="S28" s="38"/>
      <c r="T28" s="597" t="str">
        <f>IF(COUNT(T22,T25)&lt;2,"",T22-T25)</f>
        <v/>
      </c>
      <c r="U28" s="598"/>
      <c r="V28" s="598"/>
      <c r="W28" s="599"/>
      <c r="X28" s="64"/>
      <c r="Y28" s="38"/>
      <c r="Z28" s="597" t="str">
        <f>IF(COUNT(Z22,Z25)&lt;2,"",Z22-Z25)</f>
        <v/>
      </c>
      <c r="AA28" s="598"/>
      <c r="AB28" s="598"/>
      <c r="AC28" s="599"/>
      <c r="AD28" s="94"/>
      <c r="AE28" s="571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668"/>
      <c r="AS28" s="668"/>
      <c r="AT28" s="668"/>
      <c r="AU28" s="668"/>
      <c r="AV28" s="726"/>
      <c r="AW28" s="577"/>
      <c r="AX28" s="38"/>
      <c r="AY28" s="610"/>
      <c r="AZ28" s="615"/>
      <c r="BA28" s="615"/>
      <c r="BB28" s="611"/>
      <c r="BC28" s="106"/>
      <c r="BD28" s="38"/>
      <c r="BE28" s="610"/>
      <c r="BF28" s="615"/>
      <c r="BG28" s="615"/>
      <c r="BH28" s="611"/>
      <c r="BI28" s="64"/>
      <c r="BJ28" s="38"/>
      <c r="BK28" s="610"/>
      <c r="BL28" s="615"/>
      <c r="BM28" s="615"/>
      <c r="BN28" s="611"/>
      <c r="BO28" s="51"/>
      <c r="BP28" s="121"/>
      <c r="BQ28" s="127"/>
    </row>
    <row r="29" spans="1:69" ht="5.0999999999999996" customHeight="1" x14ac:dyDescent="0.2">
      <c r="A29" s="24"/>
      <c r="B29" s="27"/>
      <c r="C29" s="712"/>
      <c r="D29" s="713"/>
      <c r="E29" s="713"/>
      <c r="F29" s="713"/>
      <c r="G29" s="713"/>
      <c r="H29" s="713"/>
      <c r="I29" s="713"/>
      <c r="J29" s="713"/>
      <c r="K29" s="578"/>
      <c r="L29" s="579"/>
      <c r="M29" s="56"/>
      <c r="N29" s="45"/>
      <c r="O29" s="45"/>
      <c r="P29" s="45"/>
      <c r="Q29" s="45"/>
      <c r="R29" s="67"/>
      <c r="S29" s="45"/>
      <c r="T29" s="45"/>
      <c r="U29" s="45"/>
      <c r="V29" s="45"/>
      <c r="W29" s="45"/>
      <c r="X29" s="52"/>
      <c r="Y29" s="45"/>
      <c r="Z29" s="45"/>
      <c r="AA29" s="45"/>
      <c r="AB29" s="45"/>
      <c r="AC29" s="45"/>
      <c r="AD29" s="9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  <c r="AO29" s="575"/>
      <c r="AP29" s="575"/>
      <c r="AQ29" s="575"/>
      <c r="AR29" s="575"/>
      <c r="AS29" s="575"/>
      <c r="AT29" s="575"/>
      <c r="AU29" s="575"/>
      <c r="AV29" s="578"/>
      <c r="AW29" s="579"/>
      <c r="AX29" s="43"/>
      <c r="AY29" s="45"/>
      <c r="AZ29" s="45"/>
      <c r="BA29" s="45"/>
      <c r="BB29" s="45"/>
      <c r="BC29" s="52"/>
      <c r="BD29" s="45"/>
      <c r="BE29" s="45"/>
      <c r="BF29" s="45"/>
      <c r="BG29" s="45"/>
      <c r="BH29" s="45"/>
      <c r="BI29" s="52"/>
      <c r="BJ29" s="45"/>
      <c r="BK29" s="45"/>
      <c r="BL29" s="45"/>
      <c r="BM29" s="45"/>
      <c r="BN29" s="45"/>
      <c r="BO29" s="52"/>
      <c r="BP29" s="121"/>
      <c r="BQ29" s="127"/>
    </row>
    <row r="30" spans="1:69" ht="5.0999999999999996" customHeight="1" x14ac:dyDescent="0.2">
      <c r="A30" s="24"/>
      <c r="B30" s="27"/>
      <c r="C30" s="708" t="s">
        <v>129</v>
      </c>
      <c r="D30" s="709"/>
      <c r="E30" s="709"/>
      <c r="F30" s="709"/>
      <c r="G30" s="709"/>
      <c r="H30" s="709"/>
      <c r="I30" s="709"/>
      <c r="J30" s="709"/>
      <c r="K30" s="636" t="s">
        <v>130</v>
      </c>
      <c r="L30" s="637"/>
      <c r="M30" s="148"/>
      <c r="N30" s="38"/>
      <c r="O30" s="38"/>
      <c r="P30" s="38"/>
      <c r="Q30" s="38"/>
      <c r="R30" s="150"/>
      <c r="S30" s="38"/>
      <c r="T30" s="38"/>
      <c r="U30" s="38"/>
      <c r="V30" s="38"/>
      <c r="W30" s="38"/>
      <c r="X30" s="51"/>
      <c r="Y30" s="38"/>
      <c r="Z30" s="38"/>
      <c r="AA30" s="38"/>
      <c r="AB30" s="38"/>
      <c r="AC30" s="38"/>
      <c r="AD30" s="94"/>
      <c r="AE30" s="601" t="s">
        <v>131</v>
      </c>
      <c r="AF30" s="628"/>
      <c r="AG30" s="628"/>
      <c r="AH30" s="628"/>
      <c r="AI30" s="628"/>
      <c r="AJ30" s="628"/>
      <c r="AK30" s="628"/>
      <c r="AL30" s="628"/>
      <c r="AM30" s="628"/>
      <c r="AN30" s="628"/>
      <c r="AO30" s="628"/>
      <c r="AP30" s="628"/>
      <c r="AQ30" s="628"/>
      <c r="AR30" s="628"/>
      <c r="AS30" s="628"/>
      <c r="AT30" s="628"/>
      <c r="AU30" s="628"/>
      <c r="AV30" s="636" t="s">
        <v>132</v>
      </c>
      <c r="AW30" s="637"/>
      <c r="AX30" s="38"/>
      <c r="AY30" s="38"/>
      <c r="AZ30" s="38"/>
      <c r="BA30" s="38"/>
      <c r="BB30" s="38"/>
      <c r="BC30" s="51"/>
      <c r="BD30" s="38"/>
      <c r="BE30" s="38"/>
      <c r="BF30" s="38"/>
      <c r="BG30" s="38"/>
      <c r="BH30" s="38"/>
      <c r="BI30" s="51"/>
      <c r="BJ30" s="38"/>
      <c r="BK30" s="38"/>
      <c r="BL30" s="38"/>
      <c r="BM30" s="38"/>
      <c r="BN30" s="38"/>
      <c r="BO30" s="51"/>
      <c r="BP30" s="121"/>
      <c r="BQ30" s="127"/>
    </row>
    <row r="31" spans="1:69" x14ac:dyDescent="0.2">
      <c r="A31" s="24"/>
      <c r="B31" s="27"/>
      <c r="C31" s="710"/>
      <c r="D31" s="711"/>
      <c r="E31" s="711"/>
      <c r="F31" s="711"/>
      <c r="G31" s="711"/>
      <c r="H31" s="711"/>
      <c r="I31" s="711"/>
      <c r="J31" s="711"/>
      <c r="K31" s="576"/>
      <c r="L31" s="577"/>
      <c r="M31" s="55"/>
      <c r="N31" s="610"/>
      <c r="O31" s="615"/>
      <c r="P31" s="615"/>
      <c r="Q31" s="611"/>
      <c r="R31" s="66"/>
      <c r="S31" s="38"/>
      <c r="T31" s="610"/>
      <c r="U31" s="615"/>
      <c r="V31" s="615"/>
      <c r="W31" s="611"/>
      <c r="X31" s="61"/>
      <c r="Y31" s="42"/>
      <c r="Z31" s="610"/>
      <c r="AA31" s="615"/>
      <c r="AB31" s="615"/>
      <c r="AC31" s="611"/>
      <c r="AD31" s="94"/>
      <c r="AE31" s="571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668"/>
      <c r="AS31" s="668"/>
      <c r="AT31" s="668"/>
      <c r="AU31" s="668"/>
      <c r="AV31" s="726"/>
      <c r="AW31" s="577"/>
      <c r="AX31" s="38"/>
      <c r="AY31" s="597" t="str">
        <f>IF(COUNT(AY25,AY28)&lt;2,"",AY25-AY28)</f>
        <v/>
      </c>
      <c r="AZ31" s="598"/>
      <c r="BA31" s="598"/>
      <c r="BB31" s="599"/>
      <c r="BC31" s="63"/>
      <c r="BD31" s="42"/>
      <c r="BE31" s="597" t="str">
        <f>IF(COUNT(BE25,BE28)&lt;2,"",BE25-BE28)</f>
        <v/>
      </c>
      <c r="BF31" s="598"/>
      <c r="BG31" s="598"/>
      <c r="BH31" s="599"/>
      <c r="BI31" s="61"/>
      <c r="BJ31" s="42"/>
      <c r="BK31" s="597" t="str">
        <f>IF(COUNT(BK25,BK28)&lt;2,"",BK25-BK28)</f>
        <v/>
      </c>
      <c r="BL31" s="598"/>
      <c r="BM31" s="598"/>
      <c r="BN31" s="599"/>
      <c r="BO31" s="51"/>
      <c r="BP31" s="121"/>
      <c r="BQ31" s="127"/>
    </row>
    <row r="32" spans="1:69" ht="5.0999999999999996" customHeight="1" x14ac:dyDescent="0.2">
      <c r="A32" s="24"/>
      <c r="B32" s="27"/>
      <c r="C32" s="712"/>
      <c r="D32" s="713"/>
      <c r="E32" s="713"/>
      <c r="F32" s="713"/>
      <c r="G32" s="713"/>
      <c r="H32" s="713"/>
      <c r="I32" s="713"/>
      <c r="J32" s="713"/>
      <c r="K32" s="578"/>
      <c r="L32" s="579"/>
      <c r="M32" s="56"/>
      <c r="N32" s="38"/>
      <c r="O32" s="38"/>
      <c r="P32" s="38"/>
      <c r="Q32" s="38"/>
      <c r="R32" s="67"/>
      <c r="S32" s="38"/>
      <c r="T32" s="38"/>
      <c r="U32" s="38"/>
      <c r="V32" s="38"/>
      <c r="W32" s="38"/>
      <c r="X32" s="38"/>
      <c r="Y32" s="42"/>
      <c r="Z32" s="38"/>
      <c r="AA32" s="38"/>
      <c r="AB32" s="38"/>
      <c r="AC32" s="38"/>
      <c r="AD32" s="94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  <c r="AO32" s="575"/>
      <c r="AP32" s="575"/>
      <c r="AQ32" s="575"/>
      <c r="AR32" s="575"/>
      <c r="AS32" s="575"/>
      <c r="AT32" s="575"/>
      <c r="AU32" s="575"/>
      <c r="AV32" s="578"/>
      <c r="AW32" s="579"/>
      <c r="AX32" s="43"/>
      <c r="AY32" s="45"/>
      <c r="AZ32" s="45"/>
      <c r="BA32" s="45"/>
      <c r="BB32" s="45"/>
      <c r="BC32" s="45"/>
      <c r="BD32" s="43"/>
      <c r="BE32" s="45"/>
      <c r="BF32" s="45"/>
      <c r="BG32" s="45"/>
      <c r="BH32" s="45"/>
      <c r="BI32" s="45"/>
      <c r="BJ32" s="43"/>
      <c r="BK32" s="45"/>
      <c r="BL32" s="45"/>
      <c r="BM32" s="45"/>
      <c r="BN32" s="45"/>
      <c r="BO32" s="52"/>
      <c r="BP32" s="121"/>
      <c r="BQ32" s="127"/>
    </row>
    <row r="33" spans="1:69" ht="5.0999999999999996" customHeight="1" x14ac:dyDescent="0.2">
      <c r="A33" s="24"/>
      <c r="B33" s="27"/>
      <c r="C33" s="708" t="s">
        <v>133</v>
      </c>
      <c r="D33" s="709"/>
      <c r="E33" s="709"/>
      <c r="F33" s="709"/>
      <c r="G33" s="709"/>
      <c r="H33" s="709"/>
      <c r="I33" s="709"/>
      <c r="J33" s="709"/>
      <c r="K33" s="636" t="s">
        <v>134</v>
      </c>
      <c r="L33" s="637"/>
      <c r="M33" s="149"/>
      <c r="N33" s="44"/>
      <c r="O33" s="44"/>
      <c r="P33" s="44"/>
      <c r="Q33" s="44"/>
      <c r="R33" s="151"/>
      <c r="S33" s="44"/>
      <c r="T33" s="44"/>
      <c r="U33" s="44"/>
      <c r="V33" s="44"/>
      <c r="W33" s="44"/>
      <c r="X33" s="44"/>
      <c r="Y33" s="146"/>
      <c r="Z33" s="44"/>
      <c r="AA33" s="44"/>
      <c r="AB33" s="44"/>
      <c r="AC33" s="44"/>
      <c r="AD33" s="152"/>
      <c r="AE33" s="601" t="s">
        <v>135</v>
      </c>
      <c r="AF33" s="635"/>
      <c r="AG33" s="635"/>
      <c r="AH33" s="635"/>
      <c r="AI33" s="635"/>
      <c r="AJ33" s="635"/>
      <c r="AK33" s="635"/>
      <c r="AL33" s="635"/>
      <c r="AM33" s="635"/>
      <c r="AN33" s="635"/>
      <c r="AO33" s="635"/>
      <c r="AP33" s="635"/>
      <c r="AQ33" s="635"/>
      <c r="AR33" s="635"/>
      <c r="AS33" s="635"/>
      <c r="AT33" s="635"/>
      <c r="AU33" s="635"/>
      <c r="AV33" s="636" t="s">
        <v>136</v>
      </c>
      <c r="AW33" s="647"/>
      <c r="AX33" s="104"/>
      <c r="AY33" s="44"/>
      <c r="AZ33" s="44"/>
      <c r="BA33" s="44"/>
      <c r="BB33" s="44"/>
      <c r="BC33" s="44"/>
      <c r="BD33" s="146"/>
      <c r="BE33" s="44"/>
      <c r="BF33" s="44"/>
      <c r="BG33" s="44"/>
      <c r="BH33" s="44"/>
      <c r="BI33" s="44"/>
      <c r="BJ33" s="146"/>
      <c r="BK33" s="44"/>
      <c r="BL33" s="44"/>
      <c r="BM33" s="44"/>
      <c r="BN33" s="44"/>
      <c r="BO33" s="147"/>
      <c r="BP33" s="121"/>
      <c r="BQ33" s="127"/>
    </row>
    <row r="34" spans="1:69" x14ac:dyDescent="0.2">
      <c r="A34" s="24"/>
      <c r="B34" s="27"/>
      <c r="C34" s="710"/>
      <c r="D34" s="711"/>
      <c r="E34" s="711"/>
      <c r="F34" s="711"/>
      <c r="G34" s="711"/>
      <c r="H34" s="711"/>
      <c r="I34" s="711"/>
      <c r="J34" s="711"/>
      <c r="K34" s="576"/>
      <c r="L34" s="577"/>
      <c r="M34" s="58"/>
      <c r="N34" s="610"/>
      <c r="O34" s="615"/>
      <c r="P34" s="615"/>
      <c r="Q34" s="611"/>
      <c r="R34" s="69"/>
      <c r="S34" s="63"/>
      <c r="T34" s="610"/>
      <c r="U34" s="615"/>
      <c r="V34" s="615"/>
      <c r="W34" s="611"/>
      <c r="X34" s="61"/>
      <c r="Y34" s="77"/>
      <c r="Z34" s="610"/>
      <c r="AA34" s="615"/>
      <c r="AB34" s="615"/>
      <c r="AC34" s="611"/>
      <c r="AD34" s="96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  <c r="AO34" s="572"/>
      <c r="AP34" s="572"/>
      <c r="AQ34" s="572"/>
      <c r="AR34" s="572"/>
      <c r="AS34" s="572"/>
      <c r="AT34" s="572"/>
      <c r="AU34" s="572"/>
      <c r="AV34" s="648"/>
      <c r="AW34" s="649"/>
      <c r="AX34" s="63"/>
      <c r="AY34" s="704" t="str">
        <f>IF(OR(COUNT(AY22,AY31)&lt;2,AY31=0),"",AY22/AY31)</f>
        <v/>
      </c>
      <c r="AZ34" s="705"/>
      <c r="BA34" s="705"/>
      <c r="BB34" s="706"/>
      <c r="BC34" s="63"/>
      <c r="BD34" s="107"/>
      <c r="BE34" s="704" t="str">
        <f>IF(OR(COUNT(BE22,BE31)&lt;2,BE31=0),"",BE22/BE31)</f>
        <v/>
      </c>
      <c r="BF34" s="705"/>
      <c r="BG34" s="705"/>
      <c r="BH34" s="706"/>
      <c r="BI34" s="63"/>
      <c r="BJ34" s="107"/>
      <c r="BK34" s="704" t="str">
        <f>IF(OR(COUNT(BK22,BK31)&lt;2,BK31=0),"",BK22/BK31)</f>
        <v/>
      </c>
      <c r="BL34" s="705"/>
      <c r="BM34" s="705"/>
      <c r="BN34" s="706"/>
      <c r="BO34" s="51"/>
      <c r="BP34" s="121"/>
      <c r="BQ34" s="127"/>
    </row>
    <row r="35" spans="1:69" ht="5.0999999999999996" customHeight="1" x14ac:dyDescent="0.2">
      <c r="A35" s="24"/>
      <c r="B35" s="27"/>
      <c r="C35" s="712"/>
      <c r="D35" s="713"/>
      <c r="E35" s="713"/>
      <c r="F35" s="713"/>
      <c r="G35" s="713"/>
      <c r="H35" s="713"/>
      <c r="I35" s="713"/>
      <c r="J35" s="713"/>
      <c r="K35" s="578"/>
      <c r="L35" s="579"/>
      <c r="M35" s="59"/>
      <c r="N35" s="60"/>
      <c r="O35" s="60"/>
      <c r="P35" s="60"/>
      <c r="Q35" s="60"/>
      <c r="R35" s="70"/>
      <c r="S35" s="71"/>
      <c r="T35" s="60"/>
      <c r="U35" s="60"/>
      <c r="V35" s="60"/>
      <c r="W35" s="60"/>
      <c r="X35" s="60"/>
      <c r="Y35" s="78"/>
      <c r="Z35" s="60"/>
      <c r="AA35" s="60"/>
      <c r="AB35" s="60"/>
      <c r="AC35" s="60"/>
      <c r="AD35" s="97"/>
      <c r="AE35" s="546"/>
      <c r="AF35" s="546"/>
      <c r="AG35" s="546"/>
      <c r="AH35" s="546"/>
      <c r="AI35" s="546"/>
      <c r="AJ35" s="546"/>
      <c r="AK35" s="546"/>
      <c r="AL35" s="546"/>
      <c r="AM35" s="546"/>
      <c r="AN35" s="546"/>
      <c r="AO35" s="546"/>
      <c r="AP35" s="546"/>
      <c r="AQ35" s="546"/>
      <c r="AR35" s="546"/>
      <c r="AS35" s="546"/>
      <c r="AT35" s="546"/>
      <c r="AU35" s="546"/>
      <c r="AV35" s="671"/>
      <c r="AW35" s="672"/>
      <c r="AX35" s="71"/>
      <c r="AY35" s="71"/>
      <c r="AZ35" s="71"/>
      <c r="BA35" s="71"/>
      <c r="BB35" s="71"/>
      <c r="BC35" s="71"/>
      <c r="BD35" s="108"/>
      <c r="BE35" s="71"/>
      <c r="BF35" s="71"/>
      <c r="BG35" s="71"/>
      <c r="BH35" s="71"/>
      <c r="BI35" s="71"/>
      <c r="BJ35" s="108"/>
      <c r="BK35" s="71"/>
      <c r="BL35" s="71"/>
      <c r="BM35" s="71"/>
      <c r="BN35" s="71"/>
      <c r="BO35" s="52"/>
      <c r="BP35" s="121"/>
      <c r="BQ35" s="127"/>
    </row>
    <row r="36" spans="1:69" ht="5.0999999999999996" customHeight="1" x14ac:dyDescent="0.2">
      <c r="A36" s="24"/>
      <c r="B36" s="27"/>
      <c r="C36" s="708" t="s">
        <v>137</v>
      </c>
      <c r="D36" s="709"/>
      <c r="E36" s="709"/>
      <c r="F36" s="709"/>
      <c r="G36" s="709"/>
      <c r="H36" s="709"/>
      <c r="I36" s="709"/>
      <c r="J36" s="709"/>
      <c r="K36" s="636" t="s">
        <v>138</v>
      </c>
      <c r="L36" s="637"/>
      <c r="M36" s="58"/>
      <c r="N36" s="61"/>
      <c r="O36" s="61"/>
      <c r="P36" s="61"/>
      <c r="Q36" s="61"/>
      <c r="R36" s="151"/>
      <c r="S36" s="63"/>
      <c r="T36" s="61"/>
      <c r="U36" s="61"/>
      <c r="V36" s="61"/>
      <c r="W36" s="61"/>
      <c r="X36" s="61"/>
      <c r="Y36" s="77"/>
      <c r="Z36" s="61"/>
      <c r="AA36" s="61"/>
      <c r="AB36" s="61"/>
      <c r="AC36" s="61"/>
      <c r="AD36" s="96"/>
      <c r="AE36" s="722" t="s">
        <v>139</v>
      </c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 t="s">
        <v>63</v>
      </c>
      <c r="BC36" s="724"/>
      <c r="BD36" s="154"/>
      <c r="BE36" s="104"/>
      <c r="BF36" s="104"/>
      <c r="BG36" s="104"/>
      <c r="BH36" s="104"/>
      <c r="BI36" s="147"/>
      <c r="BJ36" s="104"/>
      <c r="BK36" s="104"/>
      <c r="BL36" s="104"/>
      <c r="BM36" s="104"/>
      <c r="BN36" s="104"/>
      <c r="BO36" s="147"/>
      <c r="BP36" s="121"/>
      <c r="BQ36" s="127"/>
    </row>
    <row r="37" spans="1:69" ht="12.75" customHeight="1" x14ac:dyDescent="0.2">
      <c r="A37" s="24"/>
      <c r="B37" s="27"/>
      <c r="C37" s="710"/>
      <c r="D37" s="711"/>
      <c r="E37" s="711"/>
      <c r="F37" s="711"/>
      <c r="G37" s="711"/>
      <c r="H37" s="711"/>
      <c r="I37" s="711"/>
      <c r="J37" s="711"/>
      <c r="K37" s="576"/>
      <c r="L37" s="577"/>
      <c r="M37" s="58"/>
      <c r="N37" s="597" t="str">
        <f>IF(COUNT(N31,N34)&lt;2,"",N31-N34)</f>
        <v/>
      </c>
      <c r="O37" s="598"/>
      <c r="P37" s="598"/>
      <c r="Q37" s="599"/>
      <c r="R37" s="69"/>
      <c r="S37" s="63"/>
      <c r="T37" s="597" t="str">
        <f>IF(COUNT(T31,T34)&lt;2,"",T31-T34)</f>
        <v/>
      </c>
      <c r="U37" s="598"/>
      <c r="V37" s="598"/>
      <c r="W37" s="599"/>
      <c r="X37" s="61"/>
      <c r="Y37" s="77"/>
      <c r="Z37" s="597" t="str">
        <f>IF(COUNT(Z31,Z34)&lt;2,"",Z31-Z34)</f>
        <v/>
      </c>
      <c r="AA37" s="598"/>
      <c r="AB37" s="598"/>
      <c r="AC37" s="599"/>
      <c r="AD37" s="96"/>
      <c r="AE37" s="674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576"/>
      <c r="AS37" s="576"/>
      <c r="AT37" s="576"/>
      <c r="AU37" s="576"/>
      <c r="AV37" s="576"/>
      <c r="AW37" s="576"/>
      <c r="AX37" s="576"/>
      <c r="AY37" s="576"/>
      <c r="AZ37" s="576"/>
      <c r="BA37" s="576"/>
      <c r="BB37" s="648"/>
      <c r="BC37" s="648"/>
      <c r="BD37" s="110"/>
      <c r="BE37" s="704" t="str">
        <f>IF(COUNT(AY34,BE34,BK34)=0,"",SUM(AY34,BE34,BK34)/COUNT(AY34,BE34,BK34))</f>
        <v/>
      </c>
      <c r="BF37" s="705"/>
      <c r="BG37" s="705"/>
      <c r="BH37" s="706"/>
      <c r="BI37" s="51"/>
      <c r="BJ37" s="112"/>
      <c r="BK37" s="112"/>
      <c r="BL37" s="112"/>
      <c r="BM37" s="112"/>
      <c r="BN37" s="112"/>
      <c r="BO37" s="51"/>
      <c r="BP37" s="121"/>
      <c r="BQ37" s="127"/>
    </row>
    <row r="38" spans="1:69" ht="5.0999999999999996" customHeight="1" thickBot="1" x14ac:dyDescent="0.25">
      <c r="A38" s="24"/>
      <c r="B38" s="27"/>
      <c r="C38" s="712"/>
      <c r="D38" s="713"/>
      <c r="E38" s="713"/>
      <c r="F38" s="713"/>
      <c r="G38" s="713"/>
      <c r="H38" s="713"/>
      <c r="I38" s="713"/>
      <c r="J38" s="713"/>
      <c r="K38" s="578"/>
      <c r="L38" s="579"/>
      <c r="M38" s="59"/>
      <c r="N38" s="45"/>
      <c r="O38" s="45"/>
      <c r="P38" s="45"/>
      <c r="Q38" s="45"/>
      <c r="R38" s="70"/>
      <c r="S38" s="45"/>
      <c r="T38" s="45"/>
      <c r="U38" s="45"/>
      <c r="V38" s="45"/>
      <c r="W38" s="45"/>
      <c r="X38" s="45"/>
      <c r="Y38" s="43"/>
      <c r="Z38" s="45"/>
      <c r="AA38" s="45"/>
      <c r="AB38" s="45"/>
      <c r="AC38" s="45"/>
      <c r="AD38" s="95"/>
      <c r="AE38" s="723"/>
      <c r="AF38" s="669"/>
      <c r="AG38" s="669"/>
      <c r="AH38" s="669"/>
      <c r="AI38" s="669"/>
      <c r="AJ38" s="669"/>
      <c r="AK38" s="669"/>
      <c r="AL38" s="669"/>
      <c r="AM38" s="669"/>
      <c r="AN38" s="669"/>
      <c r="AO38" s="669"/>
      <c r="AP38" s="669"/>
      <c r="AQ38" s="669"/>
      <c r="AR38" s="669"/>
      <c r="AS38" s="669"/>
      <c r="AT38" s="669"/>
      <c r="AU38" s="669"/>
      <c r="AV38" s="669"/>
      <c r="AW38" s="669"/>
      <c r="AX38" s="669"/>
      <c r="AY38" s="669"/>
      <c r="AZ38" s="669"/>
      <c r="BA38" s="669"/>
      <c r="BB38" s="725"/>
      <c r="BC38" s="725"/>
      <c r="BD38" s="80"/>
      <c r="BE38" s="85"/>
      <c r="BF38" s="85"/>
      <c r="BG38" s="85"/>
      <c r="BH38" s="85"/>
      <c r="BI38" s="111"/>
      <c r="BJ38" s="85"/>
      <c r="BK38" s="85"/>
      <c r="BL38" s="85"/>
      <c r="BM38" s="85"/>
      <c r="BN38" s="85"/>
      <c r="BO38" s="111"/>
      <c r="BP38" s="123"/>
      <c r="BQ38" s="127"/>
    </row>
    <row r="39" spans="1:69" ht="5.0999999999999996" customHeight="1" thickTop="1" x14ac:dyDescent="0.2">
      <c r="A39" s="24"/>
      <c r="B39" s="27"/>
      <c r="C39" s="708" t="s">
        <v>140</v>
      </c>
      <c r="D39" s="709"/>
      <c r="E39" s="709"/>
      <c r="F39" s="709"/>
      <c r="G39" s="709"/>
      <c r="H39" s="709"/>
      <c r="I39" s="709"/>
      <c r="J39" s="709"/>
      <c r="K39" s="636" t="s">
        <v>141</v>
      </c>
      <c r="L39" s="637"/>
      <c r="M39" s="148"/>
      <c r="N39" s="44"/>
      <c r="O39" s="44"/>
      <c r="P39" s="44"/>
      <c r="Q39" s="44"/>
      <c r="R39" s="150"/>
      <c r="S39" s="44"/>
      <c r="T39" s="44"/>
      <c r="U39" s="44"/>
      <c r="V39" s="44"/>
      <c r="W39" s="44"/>
      <c r="X39" s="147"/>
      <c r="Y39" s="44"/>
      <c r="Z39" s="44"/>
      <c r="AA39" s="44"/>
      <c r="AB39" s="44"/>
      <c r="AC39" s="44"/>
      <c r="AD39" s="152"/>
      <c r="AE39" s="650"/>
      <c r="AF39" s="719"/>
      <c r="AG39" s="719"/>
      <c r="AH39" s="719"/>
      <c r="AI39" s="719"/>
      <c r="AJ39" s="719"/>
      <c r="AK39" s="719"/>
      <c r="AL39" s="719"/>
      <c r="AM39" s="719"/>
      <c r="AN39" s="719"/>
      <c r="AO39" s="719"/>
      <c r="AP39" s="719"/>
      <c r="AQ39" s="719"/>
      <c r="AR39" s="719"/>
      <c r="AS39" s="719"/>
      <c r="AT39" s="719"/>
      <c r="AU39" s="719"/>
      <c r="AV39" s="720"/>
      <c r="AW39" s="720"/>
      <c r="AX39" s="720"/>
      <c r="AY39" s="720"/>
      <c r="AZ39" s="720"/>
      <c r="BA39" s="720"/>
      <c r="BB39" s="720"/>
      <c r="BC39" s="720"/>
      <c r="BD39" s="720"/>
      <c r="BE39" s="720"/>
      <c r="BF39" s="720"/>
      <c r="BG39" s="720"/>
      <c r="BH39" s="720"/>
      <c r="BI39" s="720"/>
      <c r="BJ39" s="720"/>
      <c r="BK39" s="720"/>
      <c r="BL39" s="720"/>
      <c r="BM39" s="720"/>
      <c r="BN39" s="720"/>
      <c r="BO39" s="721"/>
      <c r="BP39" s="121"/>
      <c r="BQ39" s="127"/>
    </row>
    <row r="40" spans="1:69" ht="12.75" customHeight="1" x14ac:dyDescent="0.2">
      <c r="A40" s="24"/>
      <c r="B40" s="27"/>
      <c r="C40" s="710"/>
      <c r="D40" s="711"/>
      <c r="E40" s="711"/>
      <c r="F40" s="711"/>
      <c r="G40" s="711"/>
      <c r="H40" s="711"/>
      <c r="I40" s="711"/>
      <c r="J40" s="711"/>
      <c r="K40" s="576"/>
      <c r="L40" s="577"/>
      <c r="M40" s="55"/>
      <c r="N40" s="597" t="str">
        <f>IF(COUNT(N28,N37)&lt;2,"",N28-N37)</f>
        <v/>
      </c>
      <c r="O40" s="598"/>
      <c r="P40" s="598"/>
      <c r="Q40" s="599"/>
      <c r="R40" s="66"/>
      <c r="S40" s="38"/>
      <c r="T40" s="597" t="str">
        <f>IF(COUNT(T28,T37)&lt;2,"",T28-T37)</f>
        <v/>
      </c>
      <c r="U40" s="598"/>
      <c r="V40" s="598"/>
      <c r="W40" s="599"/>
      <c r="X40" s="64"/>
      <c r="Y40" s="38"/>
      <c r="Z40" s="597" t="str">
        <f>IF(COUNT(Z28,Z37)&lt;2,"",Z28-Z37)</f>
        <v/>
      </c>
      <c r="AA40" s="598"/>
      <c r="AB40" s="598"/>
      <c r="AC40" s="599"/>
      <c r="AD40" s="94"/>
      <c r="AE40" s="653"/>
      <c r="AF40" s="654"/>
      <c r="AG40" s="654"/>
      <c r="AH40" s="654"/>
      <c r="AI40" s="654"/>
      <c r="AJ40" s="654"/>
      <c r="AK40" s="654"/>
      <c r="AL40" s="654"/>
      <c r="AM40" s="654"/>
      <c r="AN40" s="654"/>
      <c r="AO40" s="654"/>
      <c r="AP40" s="654"/>
      <c r="AQ40" s="654"/>
      <c r="AR40" s="654"/>
      <c r="AS40" s="654"/>
      <c r="AT40" s="654"/>
      <c r="AU40" s="654"/>
      <c r="AV40" s="714"/>
      <c r="AW40" s="714"/>
      <c r="AX40" s="714"/>
      <c r="AY40" s="714"/>
      <c r="AZ40" s="714"/>
      <c r="BA40" s="714"/>
      <c r="BB40" s="714"/>
      <c r="BC40" s="714"/>
      <c r="BD40" s="714"/>
      <c r="BE40" s="714"/>
      <c r="BF40" s="714"/>
      <c r="BG40" s="714"/>
      <c r="BH40" s="714"/>
      <c r="BI40" s="714"/>
      <c r="BJ40" s="714"/>
      <c r="BK40" s="714"/>
      <c r="BL40" s="714"/>
      <c r="BM40" s="714"/>
      <c r="BN40" s="714"/>
      <c r="BO40" s="681"/>
      <c r="BP40" s="121"/>
      <c r="BQ40" s="127"/>
    </row>
    <row r="41" spans="1:69" ht="5.0999999999999996" customHeight="1" x14ac:dyDescent="0.2">
      <c r="A41" s="24"/>
      <c r="B41" s="27"/>
      <c r="C41" s="712"/>
      <c r="D41" s="713"/>
      <c r="E41" s="713"/>
      <c r="F41" s="713"/>
      <c r="G41" s="713"/>
      <c r="H41" s="713"/>
      <c r="I41" s="713"/>
      <c r="J41" s="713"/>
      <c r="K41" s="578"/>
      <c r="L41" s="579"/>
      <c r="M41" s="56"/>
      <c r="N41" s="45"/>
      <c r="O41" s="45"/>
      <c r="P41" s="45"/>
      <c r="Q41" s="45"/>
      <c r="R41" s="67"/>
      <c r="S41" s="45"/>
      <c r="T41" s="45"/>
      <c r="U41" s="45"/>
      <c r="V41" s="45"/>
      <c r="W41" s="45"/>
      <c r="X41" s="52"/>
      <c r="Y41" s="45"/>
      <c r="Z41" s="45"/>
      <c r="AA41" s="45"/>
      <c r="AB41" s="45"/>
      <c r="AC41" s="45"/>
      <c r="AD41" s="95"/>
      <c r="AE41" s="656"/>
      <c r="AF41" s="657"/>
      <c r="AG41" s="657"/>
      <c r="AH41" s="657"/>
      <c r="AI41" s="657"/>
      <c r="AJ41" s="657"/>
      <c r="AK41" s="657"/>
      <c r="AL41" s="657"/>
      <c r="AM41" s="657"/>
      <c r="AN41" s="657"/>
      <c r="AO41" s="657"/>
      <c r="AP41" s="657"/>
      <c r="AQ41" s="657"/>
      <c r="AR41" s="657"/>
      <c r="AS41" s="657"/>
      <c r="AT41" s="657"/>
      <c r="AU41" s="657"/>
      <c r="AV41" s="381"/>
      <c r="AW41" s="381"/>
      <c r="AX41" s="381"/>
      <c r="AY41" s="381"/>
      <c r="AZ41" s="381"/>
      <c r="BA41" s="381"/>
      <c r="BB41" s="381"/>
      <c r="BC41" s="381"/>
      <c r="BD41" s="381"/>
      <c r="BE41" s="381"/>
      <c r="BF41" s="381"/>
      <c r="BG41" s="381"/>
      <c r="BH41" s="381"/>
      <c r="BI41" s="381"/>
      <c r="BJ41" s="381"/>
      <c r="BK41" s="381"/>
      <c r="BL41" s="381"/>
      <c r="BM41" s="381"/>
      <c r="BN41" s="381"/>
      <c r="BO41" s="682"/>
      <c r="BP41" s="124"/>
      <c r="BQ41" s="127"/>
    </row>
    <row r="42" spans="1:69" ht="5.0999999999999996" customHeight="1" x14ac:dyDescent="0.2">
      <c r="A42" s="24"/>
      <c r="B42" s="27"/>
      <c r="C42" s="708" t="s">
        <v>142</v>
      </c>
      <c r="D42" s="709"/>
      <c r="E42" s="709"/>
      <c r="F42" s="709"/>
      <c r="G42" s="709"/>
      <c r="H42" s="709"/>
      <c r="I42" s="709"/>
      <c r="J42" s="709"/>
      <c r="K42" s="636" t="s">
        <v>143</v>
      </c>
      <c r="L42" s="637"/>
      <c r="M42" s="55"/>
      <c r="N42" s="38"/>
      <c r="O42" s="38"/>
      <c r="P42" s="38"/>
      <c r="Q42" s="38"/>
      <c r="R42" s="150"/>
      <c r="S42" s="38"/>
      <c r="T42" s="38"/>
      <c r="U42" s="38"/>
      <c r="V42" s="38"/>
      <c r="W42" s="38"/>
      <c r="X42" s="51"/>
      <c r="Y42" s="38"/>
      <c r="Z42" s="38"/>
      <c r="AA42" s="38"/>
      <c r="AB42" s="38"/>
      <c r="AC42" s="38"/>
      <c r="AD42" s="94"/>
      <c r="AE42" s="674" t="s">
        <v>144</v>
      </c>
      <c r="AF42" s="714"/>
      <c r="AG42" s="714"/>
      <c r="AH42" s="714"/>
      <c r="AI42" s="714"/>
      <c r="AJ42" s="714"/>
      <c r="AK42" s="714"/>
      <c r="AL42" s="714"/>
      <c r="AM42" s="714"/>
      <c r="AN42" s="714"/>
      <c r="AO42" s="714"/>
      <c r="AP42" s="714"/>
      <c r="AQ42" s="714"/>
      <c r="AR42" s="714"/>
      <c r="AS42" s="714"/>
      <c r="AT42" s="714"/>
      <c r="AU42" s="714"/>
      <c r="AV42" s="714"/>
      <c r="AW42" s="714"/>
      <c r="AX42" s="714"/>
      <c r="AY42" s="714"/>
      <c r="AZ42" s="714"/>
      <c r="BA42" s="714"/>
      <c r="BB42" s="714"/>
      <c r="BC42" s="714"/>
      <c r="BD42" s="714"/>
      <c r="BE42" s="714"/>
      <c r="BF42" s="714"/>
      <c r="BG42" s="714"/>
      <c r="BH42" s="636" t="s">
        <v>68</v>
      </c>
      <c r="BI42" s="680"/>
      <c r="BJ42" s="63"/>
      <c r="BK42" s="104"/>
      <c r="BL42" s="114"/>
      <c r="BM42" s="114"/>
      <c r="BN42" s="114"/>
      <c r="BO42" s="155"/>
      <c r="BP42" s="121"/>
      <c r="BQ42" s="127"/>
    </row>
    <row r="43" spans="1:69" ht="12.75" customHeight="1" x14ac:dyDescent="0.2">
      <c r="A43" s="24"/>
      <c r="B43" s="27"/>
      <c r="C43" s="710"/>
      <c r="D43" s="711"/>
      <c r="E43" s="711"/>
      <c r="F43" s="711"/>
      <c r="G43" s="711"/>
      <c r="H43" s="711"/>
      <c r="I43" s="711"/>
      <c r="J43" s="711"/>
      <c r="K43" s="576"/>
      <c r="L43" s="577"/>
      <c r="M43" s="55"/>
      <c r="N43" s="704" t="str">
        <f>IF(OR(COUNT(N28,N40)&lt;2,N40=0),"",N28/N40)</f>
        <v/>
      </c>
      <c r="O43" s="705"/>
      <c r="P43" s="705"/>
      <c r="Q43" s="706"/>
      <c r="R43" s="66"/>
      <c r="S43" s="38"/>
      <c r="T43" s="704" t="str">
        <f>IF(OR(COUNT(T28,T40)&lt;2,T40=0),"",T28/T40)</f>
        <v/>
      </c>
      <c r="U43" s="705"/>
      <c r="V43" s="705"/>
      <c r="W43" s="706"/>
      <c r="X43" s="64"/>
      <c r="Y43" s="38"/>
      <c r="Z43" s="704" t="str">
        <f>IF(OR(COUNT(Z28,Z40)&lt;2,Z40=0),"",Z28/Z40)</f>
        <v/>
      </c>
      <c r="AA43" s="705"/>
      <c r="AB43" s="705"/>
      <c r="AC43" s="706"/>
      <c r="AD43" s="94"/>
      <c r="AE43" s="715"/>
      <c r="AF43" s="714"/>
      <c r="AG43" s="714"/>
      <c r="AH43" s="714"/>
      <c r="AI43" s="714"/>
      <c r="AJ43" s="714"/>
      <c r="AK43" s="714"/>
      <c r="AL43" s="714"/>
      <c r="AM43" s="714"/>
      <c r="AN43" s="714"/>
      <c r="AO43" s="714"/>
      <c r="AP43" s="714"/>
      <c r="AQ43" s="714"/>
      <c r="AR43" s="714"/>
      <c r="AS43" s="714"/>
      <c r="AT43" s="714"/>
      <c r="AU43" s="714"/>
      <c r="AV43" s="714"/>
      <c r="AW43" s="714"/>
      <c r="AX43" s="714"/>
      <c r="AY43" s="714"/>
      <c r="AZ43" s="714"/>
      <c r="BA43" s="714"/>
      <c r="BB43" s="714"/>
      <c r="BC43" s="714"/>
      <c r="BD43" s="714"/>
      <c r="BE43" s="714"/>
      <c r="BF43" s="714"/>
      <c r="BG43" s="714"/>
      <c r="BH43" s="714"/>
      <c r="BI43" s="681"/>
      <c r="BJ43" s="63"/>
      <c r="BK43" s="694" t="str">
        <f>IF(OR(COUNT(T46,BE37)&lt;2,T46=0),"",((T46-BE37)/T46)*100)</f>
        <v/>
      </c>
      <c r="BL43" s="695"/>
      <c r="BM43" s="695"/>
      <c r="BN43" s="696"/>
      <c r="BO43" s="116"/>
      <c r="BP43" s="121"/>
      <c r="BQ43" s="127"/>
    </row>
    <row r="44" spans="1:69" ht="5.0999999999999996" customHeight="1" x14ac:dyDescent="0.2">
      <c r="A44" s="24"/>
      <c r="B44" s="27"/>
      <c r="C44" s="712"/>
      <c r="D44" s="713"/>
      <c r="E44" s="713"/>
      <c r="F44" s="713"/>
      <c r="G44" s="713"/>
      <c r="H44" s="713"/>
      <c r="I44" s="713"/>
      <c r="J44" s="713"/>
      <c r="K44" s="578"/>
      <c r="L44" s="579"/>
      <c r="M44" s="56"/>
      <c r="N44" s="62"/>
      <c r="O44" s="62"/>
      <c r="P44" s="62"/>
      <c r="Q44" s="62"/>
      <c r="R44" s="67"/>
      <c r="S44" s="45"/>
      <c r="T44" s="45"/>
      <c r="U44" s="45"/>
      <c r="V44" s="45"/>
      <c r="W44" s="45"/>
      <c r="X44" s="52"/>
      <c r="Y44" s="45"/>
      <c r="Z44" s="45"/>
      <c r="AA44" s="45"/>
      <c r="AB44" s="45"/>
      <c r="AC44" s="45"/>
      <c r="AD44" s="95"/>
      <c r="AE44" s="715"/>
      <c r="AF44" s="714"/>
      <c r="AG44" s="714"/>
      <c r="AH44" s="714"/>
      <c r="AI44" s="714"/>
      <c r="AJ44" s="714"/>
      <c r="AK44" s="714"/>
      <c r="AL44" s="714"/>
      <c r="AM44" s="714"/>
      <c r="AN44" s="714"/>
      <c r="AO44" s="714"/>
      <c r="AP44" s="714"/>
      <c r="AQ44" s="714"/>
      <c r="AR44" s="714"/>
      <c r="AS44" s="714"/>
      <c r="AT44" s="714"/>
      <c r="AU44" s="714"/>
      <c r="AV44" s="714"/>
      <c r="AW44" s="714"/>
      <c r="AX44" s="714"/>
      <c r="AY44" s="714"/>
      <c r="AZ44" s="714"/>
      <c r="BA44" s="714"/>
      <c r="BB44" s="714"/>
      <c r="BC44" s="714"/>
      <c r="BD44" s="714"/>
      <c r="BE44" s="714"/>
      <c r="BF44" s="714"/>
      <c r="BG44" s="714"/>
      <c r="BH44" s="714"/>
      <c r="BI44" s="681"/>
      <c r="BJ44" s="63"/>
      <c r="BK44" s="697"/>
      <c r="BL44" s="339"/>
      <c r="BM44" s="339"/>
      <c r="BN44" s="698"/>
      <c r="BO44" s="116"/>
      <c r="BP44" s="121"/>
      <c r="BQ44" s="127"/>
    </row>
    <row r="45" spans="1:69" ht="5.0999999999999996" customHeight="1" x14ac:dyDescent="0.2">
      <c r="A45" s="24"/>
      <c r="B45" s="27"/>
      <c r="C45" s="702" t="s">
        <v>145</v>
      </c>
      <c r="D45" s="636"/>
      <c r="E45" s="636"/>
      <c r="F45" s="636"/>
      <c r="G45" s="636"/>
      <c r="H45" s="636"/>
      <c r="I45" s="636"/>
      <c r="J45" s="636"/>
      <c r="K45" s="636"/>
      <c r="L45" s="636"/>
      <c r="M45" s="636"/>
      <c r="N45" s="636"/>
      <c r="O45" s="636"/>
      <c r="P45" s="636"/>
      <c r="Q45" s="636" t="s">
        <v>108</v>
      </c>
      <c r="R45" s="637"/>
      <c r="S45" s="72"/>
      <c r="T45" s="72"/>
      <c r="U45" s="72"/>
      <c r="V45" s="72"/>
      <c r="W45" s="72"/>
      <c r="X45" s="150"/>
      <c r="Y45" s="146"/>
      <c r="Z45" s="38"/>
      <c r="AA45" s="38"/>
      <c r="AB45" s="38"/>
      <c r="AC45" s="38"/>
      <c r="AD45" s="152"/>
      <c r="AE45" s="715"/>
      <c r="AF45" s="714"/>
      <c r="AG45" s="714"/>
      <c r="AH45" s="714"/>
      <c r="AI45" s="714"/>
      <c r="AJ45" s="714"/>
      <c r="AK45" s="714"/>
      <c r="AL45" s="714"/>
      <c r="AM45" s="714"/>
      <c r="AN45" s="714"/>
      <c r="AO45" s="714"/>
      <c r="AP45" s="714"/>
      <c r="AQ45" s="714"/>
      <c r="AR45" s="714"/>
      <c r="AS45" s="714"/>
      <c r="AT45" s="714"/>
      <c r="AU45" s="714"/>
      <c r="AV45" s="714"/>
      <c r="AW45" s="714"/>
      <c r="AX45" s="714"/>
      <c r="AY45" s="714"/>
      <c r="AZ45" s="714"/>
      <c r="BA45" s="714"/>
      <c r="BB45" s="714"/>
      <c r="BC45" s="714"/>
      <c r="BD45" s="714"/>
      <c r="BE45" s="714"/>
      <c r="BF45" s="714"/>
      <c r="BG45" s="714"/>
      <c r="BH45" s="714"/>
      <c r="BI45" s="681"/>
      <c r="BJ45" s="38"/>
      <c r="BK45" s="697"/>
      <c r="BL45" s="339"/>
      <c r="BM45" s="339"/>
      <c r="BN45" s="698"/>
      <c r="BO45" s="116"/>
      <c r="BP45" s="121"/>
      <c r="BQ45" s="127"/>
    </row>
    <row r="46" spans="1:69" ht="12.75" customHeight="1" x14ac:dyDescent="0.2">
      <c r="A46" s="24"/>
      <c r="B46" s="27"/>
      <c r="C46" s="643"/>
      <c r="D46" s="576"/>
      <c r="E46" s="576"/>
      <c r="F46" s="576"/>
      <c r="G46" s="576"/>
      <c r="H46" s="576"/>
      <c r="I46" s="576"/>
      <c r="J46" s="576"/>
      <c r="K46" s="576"/>
      <c r="L46" s="576"/>
      <c r="M46" s="576"/>
      <c r="N46" s="576"/>
      <c r="O46" s="576"/>
      <c r="P46" s="576"/>
      <c r="Q46" s="576"/>
      <c r="R46" s="577"/>
      <c r="S46" s="35"/>
      <c r="T46" s="704" t="str">
        <f>IF(COUNT(N43,T43,Z43)=0,"",SUM(N43,T43,Z43)/COUNT(N43,T43,Z43))</f>
        <v/>
      </c>
      <c r="U46" s="705"/>
      <c r="V46" s="705"/>
      <c r="W46" s="706"/>
      <c r="X46" s="66"/>
      <c r="Y46" s="79"/>
      <c r="Z46" s="35"/>
      <c r="AA46" s="35"/>
      <c r="AB46" s="35"/>
      <c r="AC46" s="35"/>
      <c r="AD46" s="94"/>
      <c r="AE46" s="715"/>
      <c r="AF46" s="714"/>
      <c r="AG46" s="714"/>
      <c r="AH46" s="714"/>
      <c r="AI46" s="714"/>
      <c r="AJ46" s="714"/>
      <c r="AK46" s="714"/>
      <c r="AL46" s="714"/>
      <c r="AM46" s="714"/>
      <c r="AN46" s="714"/>
      <c r="AO46" s="714"/>
      <c r="AP46" s="714"/>
      <c r="AQ46" s="714"/>
      <c r="AR46" s="714"/>
      <c r="AS46" s="714"/>
      <c r="AT46" s="714"/>
      <c r="AU46" s="714"/>
      <c r="AV46" s="714"/>
      <c r="AW46" s="714"/>
      <c r="AX46" s="714"/>
      <c r="AY46" s="714"/>
      <c r="AZ46" s="714"/>
      <c r="BA46" s="714"/>
      <c r="BB46" s="714"/>
      <c r="BC46" s="714"/>
      <c r="BD46" s="714"/>
      <c r="BE46" s="714"/>
      <c r="BF46" s="714"/>
      <c r="BG46" s="714"/>
      <c r="BH46" s="714"/>
      <c r="BI46" s="681"/>
      <c r="BJ46" s="38"/>
      <c r="BK46" s="699"/>
      <c r="BL46" s="700"/>
      <c r="BM46" s="700"/>
      <c r="BN46" s="701"/>
      <c r="BO46" s="116"/>
      <c r="BP46" s="121"/>
      <c r="BQ46" s="127"/>
    </row>
    <row r="47" spans="1:69" ht="5.0999999999999996" customHeight="1" thickBot="1" x14ac:dyDescent="0.25">
      <c r="A47" s="24"/>
      <c r="B47" s="29"/>
      <c r="C47" s="703"/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69"/>
      <c r="R47" s="670"/>
      <c r="S47" s="73"/>
      <c r="T47" s="73"/>
      <c r="U47" s="73"/>
      <c r="V47" s="73"/>
      <c r="W47" s="73"/>
      <c r="X47" s="76"/>
      <c r="Y47" s="80"/>
      <c r="Z47" s="85"/>
      <c r="AA47" s="85"/>
      <c r="AB47" s="85"/>
      <c r="AC47" s="85"/>
      <c r="AD47" s="98"/>
      <c r="AE47" s="716"/>
      <c r="AF47" s="717"/>
      <c r="AG47" s="717"/>
      <c r="AH47" s="717"/>
      <c r="AI47" s="717"/>
      <c r="AJ47" s="717"/>
      <c r="AK47" s="717"/>
      <c r="AL47" s="717"/>
      <c r="AM47" s="717"/>
      <c r="AN47" s="717"/>
      <c r="AO47" s="717"/>
      <c r="AP47" s="717"/>
      <c r="AQ47" s="717"/>
      <c r="AR47" s="717"/>
      <c r="AS47" s="717"/>
      <c r="AT47" s="717"/>
      <c r="AU47" s="717"/>
      <c r="AV47" s="717"/>
      <c r="AW47" s="717"/>
      <c r="AX47" s="717"/>
      <c r="AY47" s="717"/>
      <c r="AZ47" s="717"/>
      <c r="BA47" s="717"/>
      <c r="BB47" s="717"/>
      <c r="BC47" s="717"/>
      <c r="BD47" s="717"/>
      <c r="BE47" s="717"/>
      <c r="BF47" s="717"/>
      <c r="BG47" s="717"/>
      <c r="BH47" s="717"/>
      <c r="BI47" s="718"/>
      <c r="BJ47" s="85"/>
      <c r="BK47" s="85"/>
      <c r="BL47" s="85"/>
      <c r="BM47" s="85"/>
      <c r="BN47" s="85"/>
      <c r="BO47" s="111"/>
      <c r="BP47" s="123"/>
      <c r="BQ47" s="127"/>
    </row>
    <row r="48" spans="1:69" ht="13.5" thickTop="1" x14ac:dyDescent="0.2">
      <c r="A48" s="24"/>
      <c r="B48" s="27"/>
      <c r="C48" s="643" t="s">
        <v>146</v>
      </c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76"/>
      <c r="P48" s="576"/>
      <c r="Q48" s="576"/>
      <c r="R48" s="576"/>
      <c r="S48" s="576"/>
      <c r="T48" s="576"/>
      <c r="U48" s="576"/>
      <c r="V48" s="576"/>
      <c r="W48" s="576"/>
      <c r="X48" s="576"/>
      <c r="Y48" s="576"/>
      <c r="Z48" s="576"/>
      <c r="AA48" s="576"/>
      <c r="AB48" s="576"/>
      <c r="AC48" s="576"/>
      <c r="AD48" s="576"/>
      <c r="AE48" s="650" t="s">
        <v>28</v>
      </c>
      <c r="AF48" s="642"/>
      <c r="AG48" s="642"/>
      <c r="AH48" s="642"/>
      <c r="AI48" s="642"/>
      <c r="AJ48" s="642"/>
      <c r="AK48" s="642"/>
      <c r="AL48" s="642"/>
      <c r="AM48" s="642"/>
      <c r="AN48" s="642"/>
      <c r="AO48" s="642"/>
      <c r="AP48" s="642"/>
      <c r="AQ48" s="642"/>
      <c r="AR48" s="642"/>
      <c r="AS48" s="642"/>
      <c r="AT48" s="642"/>
      <c r="AU48" s="642"/>
      <c r="AV48" s="642"/>
      <c r="AW48" s="642"/>
      <c r="AX48" s="642"/>
      <c r="AY48" s="642"/>
      <c r="AZ48" s="642"/>
      <c r="BA48" s="642"/>
      <c r="BB48" s="642"/>
      <c r="BC48" s="642"/>
      <c r="BD48" s="642"/>
      <c r="BE48" s="642"/>
      <c r="BF48" s="642"/>
      <c r="BG48" s="642"/>
      <c r="BH48" s="642"/>
      <c r="BI48" s="642"/>
      <c r="BJ48" s="642"/>
      <c r="BK48" s="642"/>
      <c r="BL48" s="642"/>
      <c r="BM48" s="642"/>
      <c r="BN48" s="642"/>
      <c r="BO48" s="673"/>
      <c r="BP48" s="121"/>
      <c r="BQ48" s="127"/>
    </row>
    <row r="49" spans="1:69" ht="5.0999999999999996" customHeight="1" x14ac:dyDescent="0.2">
      <c r="A49" s="24"/>
      <c r="B49" s="27"/>
      <c r="C49" s="707"/>
      <c r="D49" s="578"/>
      <c r="E49" s="578"/>
      <c r="F49" s="578"/>
      <c r="G49" s="578"/>
      <c r="H49" s="578"/>
      <c r="I49" s="578"/>
      <c r="J49" s="578"/>
      <c r="K49" s="578"/>
      <c r="L49" s="578"/>
      <c r="M49" s="578"/>
      <c r="N49" s="578"/>
      <c r="O49" s="578"/>
      <c r="P49" s="578"/>
      <c r="Q49" s="578"/>
      <c r="R49" s="578"/>
      <c r="S49" s="578"/>
      <c r="T49" s="578"/>
      <c r="U49" s="578"/>
      <c r="V49" s="578"/>
      <c r="W49" s="578"/>
      <c r="X49" s="578"/>
      <c r="Y49" s="578"/>
      <c r="Z49" s="578"/>
      <c r="AA49" s="578"/>
      <c r="AB49" s="578"/>
      <c r="AC49" s="578"/>
      <c r="AD49" s="578"/>
      <c r="AE49" s="675"/>
      <c r="AF49" s="578"/>
      <c r="AG49" s="578"/>
      <c r="AH49" s="578"/>
      <c r="AI49" s="578"/>
      <c r="AJ49" s="578"/>
      <c r="AK49" s="578"/>
      <c r="AL49" s="578"/>
      <c r="AM49" s="578"/>
      <c r="AN49" s="578"/>
      <c r="AO49" s="578"/>
      <c r="AP49" s="578"/>
      <c r="AQ49" s="578"/>
      <c r="AR49" s="578"/>
      <c r="AS49" s="578"/>
      <c r="AT49" s="578"/>
      <c r="AU49" s="578"/>
      <c r="AV49" s="578"/>
      <c r="AW49" s="578"/>
      <c r="AX49" s="578"/>
      <c r="AY49" s="578"/>
      <c r="AZ49" s="578"/>
      <c r="BA49" s="578"/>
      <c r="BB49" s="578"/>
      <c r="BC49" s="578"/>
      <c r="BD49" s="578"/>
      <c r="BE49" s="578"/>
      <c r="BF49" s="578"/>
      <c r="BG49" s="578"/>
      <c r="BH49" s="578"/>
      <c r="BI49" s="578"/>
      <c r="BJ49" s="578"/>
      <c r="BK49" s="578"/>
      <c r="BL49" s="578"/>
      <c r="BM49" s="578"/>
      <c r="BN49" s="578"/>
      <c r="BO49" s="579"/>
      <c r="BP49" s="121"/>
      <c r="BQ49" s="127"/>
    </row>
    <row r="50" spans="1:69" ht="5.0999999999999996" customHeight="1" x14ac:dyDescent="0.2">
      <c r="A50" s="24"/>
      <c r="B50" s="27"/>
      <c r="C50" s="600" t="s">
        <v>147</v>
      </c>
      <c r="D50" s="628"/>
      <c r="E50" s="628"/>
      <c r="F50" s="628"/>
      <c r="G50" s="628"/>
      <c r="H50" s="628"/>
      <c r="I50" s="628"/>
      <c r="J50" s="628"/>
      <c r="K50" s="628"/>
      <c r="L50" s="628"/>
      <c r="M50" s="628"/>
      <c r="N50" s="628"/>
      <c r="O50" s="628"/>
      <c r="P50" s="628"/>
      <c r="Q50" s="628"/>
      <c r="R50" s="628"/>
      <c r="S50" s="628"/>
      <c r="T50" s="628"/>
      <c r="U50" s="628"/>
      <c r="V50" s="628"/>
      <c r="W50" s="679"/>
      <c r="X50" s="680"/>
      <c r="Y50" s="146"/>
      <c r="Z50" s="44"/>
      <c r="AA50" s="44"/>
      <c r="AB50" s="44"/>
      <c r="AC50" s="44"/>
      <c r="AD50" s="44"/>
      <c r="AE50" s="99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17"/>
      <c r="BP50" s="121"/>
      <c r="BQ50" s="127"/>
    </row>
    <row r="51" spans="1:69" x14ac:dyDescent="0.2">
      <c r="A51" s="24"/>
      <c r="B51" s="27"/>
      <c r="C51" s="630"/>
      <c r="D51" s="668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8"/>
      <c r="T51" s="668"/>
      <c r="U51" s="668"/>
      <c r="V51" s="668"/>
      <c r="W51" s="379"/>
      <c r="X51" s="681"/>
      <c r="Y51" s="81"/>
      <c r="Z51" s="683"/>
      <c r="AA51" s="684"/>
      <c r="AB51" s="684"/>
      <c r="AC51" s="685"/>
      <c r="AD51" s="38"/>
      <c r="AE51" s="100"/>
      <c r="AF51" s="686"/>
      <c r="AG51" s="687"/>
      <c r="AH51" s="687"/>
      <c r="AI51" s="687"/>
      <c r="AJ51" s="687"/>
      <c r="AK51" s="687"/>
      <c r="AL51" s="687"/>
      <c r="AM51" s="687"/>
      <c r="AN51" s="687"/>
      <c r="AO51" s="687"/>
      <c r="AP51" s="687"/>
      <c r="AQ51" s="687"/>
      <c r="AR51" s="687"/>
      <c r="AS51" s="687"/>
      <c r="AT51" s="687"/>
      <c r="AU51" s="687"/>
      <c r="AV51" s="687"/>
      <c r="AW51" s="687"/>
      <c r="AX51" s="687"/>
      <c r="AY51" s="687"/>
      <c r="AZ51" s="687"/>
      <c r="BA51" s="687"/>
      <c r="BB51" s="687"/>
      <c r="BC51" s="687"/>
      <c r="BD51" s="687"/>
      <c r="BE51" s="687"/>
      <c r="BF51" s="687"/>
      <c r="BG51" s="687"/>
      <c r="BH51" s="687"/>
      <c r="BI51" s="687"/>
      <c r="BJ51" s="687"/>
      <c r="BK51" s="687"/>
      <c r="BL51" s="687"/>
      <c r="BM51" s="687"/>
      <c r="BN51" s="688"/>
      <c r="BO51" s="117"/>
      <c r="BP51" s="121"/>
      <c r="BQ51" s="127"/>
    </row>
    <row r="52" spans="1:69" ht="5.0999999999999996" customHeight="1" x14ac:dyDescent="0.2">
      <c r="A52" s="24"/>
      <c r="B52" s="27"/>
      <c r="C52" s="632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381"/>
      <c r="X52" s="682"/>
      <c r="Y52" s="71"/>
      <c r="Z52" s="71"/>
      <c r="AA52" s="71"/>
      <c r="AB52" s="71"/>
      <c r="AC52" s="71"/>
      <c r="AD52" s="45"/>
      <c r="AE52" s="100"/>
      <c r="AF52" s="328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9"/>
      <c r="BI52" s="329"/>
      <c r="BJ52" s="329"/>
      <c r="BK52" s="329"/>
      <c r="BL52" s="329"/>
      <c r="BM52" s="329"/>
      <c r="BN52" s="689"/>
      <c r="BO52" s="117"/>
      <c r="BP52" s="121"/>
      <c r="BQ52" s="127"/>
    </row>
    <row r="53" spans="1:69" ht="5.0999999999999996" customHeight="1" x14ac:dyDescent="0.2">
      <c r="A53" s="24"/>
      <c r="B53" s="27"/>
      <c r="C53" s="600" t="s">
        <v>148</v>
      </c>
      <c r="D53" s="628"/>
      <c r="E53" s="628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36" t="s">
        <v>149</v>
      </c>
      <c r="X53" s="647"/>
      <c r="Y53" s="63"/>
      <c r="Z53" s="63"/>
      <c r="AA53" s="63"/>
      <c r="AB53" s="63"/>
      <c r="AC53" s="63"/>
      <c r="AD53" s="44"/>
      <c r="AE53" s="100"/>
      <c r="AF53" s="328"/>
      <c r="AG53" s="329"/>
      <c r="AH53" s="329"/>
      <c r="AI53" s="329"/>
      <c r="AJ53" s="329"/>
      <c r="AK53" s="329"/>
      <c r="AL53" s="329"/>
      <c r="AM53" s="329"/>
      <c r="AN53" s="329"/>
      <c r="AO53" s="329"/>
      <c r="AP53" s="329"/>
      <c r="AQ53" s="329"/>
      <c r="AR53" s="329"/>
      <c r="AS53" s="329"/>
      <c r="AT53" s="329"/>
      <c r="AU53" s="329"/>
      <c r="AV53" s="329"/>
      <c r="AW53" s="329"/>
      <c r="AX53" s="329"/>
      <c r="AY53" s="329"/>
      <c r="AZ53" s="329"/>
      <c r="BA53" s="329"/>
      <c r="BB53" s="329"/>
      <c r="BC53" s="329"/>
      <c r="BD53" s="329"/>
      <c r="BE53" s="329"/>
      <c r="BF53" s="329"/>
      <c r="BG53" s="329"/>
      <c r="BH53" s="329"/>
      <c r="BI53" s="329"/>
      <c r="BJ53" s="329"/>
      <c r="BK53" s="329"/>
      <c r="BL53" s="329"/>
      <c r="BM53" s="329"/>
      <c r="BN53" s="689"/>
      <c r="BO53" s="117"/>
      <c r="BP53" s="121"/>
      <c r="BQ53" s="127"/>
    </row>
    <row r="54" spans="1:69" x14ac:dyDescent="0.2">
      <c r="A54" s="24"/>
      <c r="B54" s="27"/>
      <c r="C54" s="630"/>
      <c r="D54" s="668"/>
      <c r="E54" s="668"/>
      <c r="F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93"/>
      <c r="X54" s="649"/>
      <c r="Y54" s="82"/>
      <c r="Z54" s="683"/>
      <c r="AA54" s="684"/>
      <c r="AB54" s="684"/>
      <c r="AC54" s="685"/>
      <c r="AD54" s="38"/>
      <c r="AE54" s="100"/>
      <c r="AF54" s="328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  <c r="AU54" s="329"/>
      <c r="AV54" s="329"/>
      <c r="AW54" s="329"/>
      <c r="AX54" s="329"/>
      <c r="AY54" s="329"/>
      <c r="AZ54" s="329"/>
      <c r="BA54" s="329"/>
      <c r="BB54" s="329"/>
      <c r="BC54" s="329"/>
      <c r="BD54" s="329"/>
      <c r="BE54" s="329"/>
      <c r="BF54" s="329"/>
      <c r="BG54" s="329"/>
      <c r="BH54" s="329"/>
      <c r="BI54" s="329"/>
      <c r="BJ54" s="329"/>
      <c r="BK54" s="329"/>
      <c r="BL54" s="329"/>
      <c r="BM54" s="329"/>
      <c r="BN54" s="689"/>
      <c r="BO54" s="117"/>
      <c r="BP54" s="121"/>
      <c r="BQ54" s="127"/>
    </row>
    <row r="55" spans="1:69" ht="5.0999999999999996" customHeight="1" x14ac:dyDescent="0.2">
      <c r="A55" s="24"/>
      <c r="B55" s="27"/>
      <c r="C55" s="632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671"/>
      <c r="X55" s="672"/>
      <c r="Y55" s="83"/>
      <c r="Z55" s="60"/>
      <c r="AA55" s="60"/>
      <c r="AB55" s="60"/>
      <c r="AC55" s="60"/>
      <c r="AD55" s="45"/>
      <c r="AE55" s="100"/>
      <c r="AF55" s="328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29"/>
      <c r="AT55" s="329"/>
      <c r="AU55" s="329"/>
      <c r="AV55" s="329"/>
      <c r="AW55" s="329"/>
      <c r="AX55" s="329"/>
      <c r="AY55" s="329"/>
      <c r="AZ55" s="329"/>
      <c r="BA55" s="329"/>
      <c r="BB55" s="329"/>
      <c r="BC55" s="329"/>
      <c r="BD55" s="329"/>
      <c r="BE55" s="329"/>
      <c r="BF55" s="329"/>
      <c r="BG55" s="329"/>
      <c r="BH55" s="329"/>
      <c r="BI55" s="329"/>
      <c r="BJ55" s="329"/>
      <c r="BK55" s="329"/>
      <c r="BL55" s="329"/>
      <c r="BM55" s="329"/>
      <c r="BN55" s="689"/>
      <c r="BO55" s="117"/>
      <c r="BP55" s="121"/>
      <c r="BQ55" s="127"/>
    </row>
    <row r="56" spans="1:69" ht="5.0999999999999996" customHeight="1" x14ac:dyDescent="0.2">
      <c r="A56" s="24"/>
      <c r="B56" s="27"/>
      <c r="C56" s="600" t="s">
        <v>150</v>
      </c>
      <c r="D56" s="628"/>
      <c r="E56" s="628"/>
      <c r="F56" s="628"/>
      <c r="G56" s="628"/>
      <c r="H56" s="628"/>
      <c r="I56" s="628"/>
      <c r="J56" s="628"/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36" t="s">
        <v>151</v>
      </c>
      <c r="X56" s="647"/>
      <c r="Y56" s="84"/>
      <c r="Z56" s="86"/>
      <c r="AA56" s="86"/>
      <c r="AB56" s="86"/>
      <c r="AC56" s="86"/>
      <c r="AD56" s="44"/>
      <c r="AE56" s="100"/>
      <c r="AF56" s="328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  <c r="AT56" s="329"/>
      <c r="AU56" s="329"/>
      <c r="AV56" s="329"/>
      <c r="AW56" s="329"/>
      <c r="AX56" s="329"/>
      <c r="AY56" s="329"/>
      <c r="AZ56" s="329"/>
      <c r="BA56" s="329"/>
      <c r="BB56" s="329"/>
      <c r="BC56" s="329"/>
      <c r="BD56" s="329"/>
      <c r="BE56" s="329"/>
      <c r="BF56" s="329"/>
      <c r="BG56" s="329"/>
      <c r="BH56" s="329"/>
      <c r="BI56" s="329"/>
      <c r="BJ56" s="329"/>
      <c r="BK56" s="329"/>
      <c r="BL56" s="329"/>
      <c r="BM56" s="329"/>
      <c r="BN56" s="689"/>
      <c r="BO56" s="51"/>
      <c r="BP56" s="121"/>
      <c r="BQ56" s="127"/>
    </row>
    <row r="57" spans="1:69" x14ac:dyDescent="0.2">
      <c r="A57" s="24"/>
      <c r="B57" s="27"/>
      <c r="C57" s="630"/>
      <c r="D57" s="668"/>
      <c r="E57" s="668"/>
      <c r="F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93"/>
      <c r="X57" s="649"/>
      <c r="Y57" s="82"/>
      <c r="Z57" s="610"/>
      <c r="AA57" s="615"/>
      <c r="AB57" s="615"/>
      <c r="AC57" s="611"/>
      <c r="AD57" s="38"/>
      <c r="AE57" s="100"/>
      <c r="AF57" s="328"/>
      <c r="AG57" s="329"/>
      <c r="AH57" s="329"/>
      <c r="AI57" s="329"/>
      <c r="AJ57" s="329"/>
      <c r="AK57" s="329"/>
      <c r="AL57" s="329"/>
      <c r="AM57" s="329"/>
      <c r="AN57" s="329"/>
      <c r="AO57" s="329"/>
      <c r="AP57" s="329"/>
      <c r="AQ57" s="329"/>
      <c r="AR57" s="329"/>
      <c r="AS57" s="329"/>
      <c r="AT57" s="329"/>
      <c r="AU57" s="329"/>
      <c r="AV57" s="329"/>
      <c r="AW57" s="329"/>
      <c r="AX57" s="329"/>
      <c r="AY57" s="329"/>
      <c r="AZ57" s="329"/>
      <c r="BA57" s="329"/>
      <c r="BB57" s="329"/>
      <c r="BC57" s="329"/>
      <c r="BD57" s="329"/>
      <c r="BE57" s="329"/>
      <c r="BF57" s="329"/>
      <c r="BG57" s="329"/>
      <c r="BH57" s="329"/>
      <c r="BI57" s="329"/>
      <c r="BJ57" s="329"/>
      <c r="BK57" s="329"/>
      <c r="BL57" s="329"/>
      <c r="BM57" s="329"/>
      <c r="BN57" s="689"/>
      <c r="BO57" s="51"/>
      <c r="BP57" s="121"/>
      <c r="BQ57" s="127"/>
    </row>
    <row r="58" spans="1:69" ht="5.0999999999999996" customHeight="1" x14ac:dyDescent="0.2">
      <c r="A58" s="24"/>
      <c r="B58" s="27"/>
      <c r="C58" s="632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671"/>
      <c r="X58" s="672"/>
      <c r="Y58" s="83"/>
      <c r="Z58" s="60"/>
      <c r="AA58" s="60"/>
      <c r="AB58" s="60"/>
      <c r="AC58" s="60"/>
      <c r="AD58" s="45"/>
      <c r="AE58" s="100"/>
      <c r="AF58" s="328"/>
      <c r="AG58" s="329"/>
      <c r="AH58" s="329"/>
      <c r="AI58" s="329"/>
      <c r="AJ58" s="329"/>
      <c r="AK58" s="329"/>
      <c r="AL58" s="329"/>
      <c r="AM58" s="329"/>
      <c r="AN58" s="329"/>
      <c r="AO58" s="329"/>
      <c r="AP58" s="329"/>
      <c r="AQ58" s="329"/>
      <c r="AR58" s="329"/>
      <c r="AS58" s="329"/>
      <c r="AT58" s="329"/>
      <c r="AU58" s="329"/>
      <c r="AV58" s="329"/>
      <c r="AW58" s="329"/>
      <c r="AX58" s="329"/>
      <c r="AY58" s="329"/>
      <c r="AZ58" s="329"/>
      <c r="BA58" s="329"/>
      <c r="BB58" s="329"/>
      <c r="BC58" s="329"/>
      <c r="BD58" s="329"/>
      <c r="BE58" s="329"/>
      <c r="BF58" s="329"/>
      <c r="BG58" s="329"/>
      <c r="BH58" s="329"/>
      <c r="BI58" s="329"/>
      <c r="BJ58" s="329"/>
      <c r="BK58" s="329"/>
      <c r="BL58" s="329"/>
      <c r="BM58" s="329"/>
      <c r="BN58" s="689"/>
      <c r="BO58" s="51"/>
      <c r="BP58" s="121"/>
      <c r="BQ58" s="127"/>
    </row>
    <row r="59" spans="1:69" ht="5.0999999999999996" customHeight="1" x14ac:dyDescent="0.2">
      <c r="A59" s="24"/>
      <c r="B59" s="27"/>
      <c r="C59" s="600" t="s">
        <v>152</v>
      </c>
      <c r="D59" s="628"/>
      <c r="E59" s="628"/>
      <c r="F59" s="628"/>
      <c r="G59" s="628"/>
      <c r="H59" s="628"/>
      <c r="I59" s="628"/>
      <c r="J59" s="628"/>
      <c r="K59" s="628"/>
      <c r="L59" s="628"/>
      <c r="M59" s="628"/>
      <c r="N59" s="628"/>
      <c r="O59" s="628"/>
      <c r="P59" s="628"/>
      <c r="Q59" s="628"/>
      <c r="R59" s="628"/>
      <c r="S59" s="628"/>
      <c r="T59" s="628"/>
      <c r="U59" s="628"/>
      <c r="V59" s="628"/>
      <c r="W59" s="636" t="s">
        <v>153</v>
      </c>
      <c r="X59" s="637"/>
      <c r="Y59" s="84"/>
      <c r="Z59" s="86"/>
      <c r="AA59" s="86"/>
      <c r="AB59" s="86"/>
      <c r="AC59" s="86"/>
      <c r="AD59" s="44"/>
      <c r="AE59" s="100"/>
      <c r="AF59" s="328"/>
      <c r="AG59" s="329"/>
      <c r="AH59" s="329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29"/>
      <c r="AX59" s="329"/>
      <c r="AY59" s="329"/>
      <c r="AZ59" s="329"/>
      <c r="BA59" s="329"/>
      <c r="BB59" s="329"/>
      <c r="BC59" s="329"/>
      <c r="BD59" s="329"/>
      <c r="BE59" s="329"/>
      <c r="BF59" s="329"/>
      <c r="BG59" s="329"/>
      <c r="BH59" s="329"/>
      <c r="BI59" s="329"/>
      <c r="BJ59" s="329"/>
      <c r="BK59" s="329"/>
      <c r="BL59" s="329"/>
      <c r="BM59" s="329"/>
      <c r="BN59" s="689"/>
      <c r="BO59" s="51"/>
      <c r="BP59" s="121"/>
      <c r="BQ59" s="127"/>
    </row>
    <row r="60" spans="1:69" x14ac:dyDescent="0.2">
      <c r="A60" s="24"/>
      <c r="B60" s="27"/>
      <c r="C60" s="630"/>
      <c r="D60" s="668"/>
      <c r="E60" s="668"/>
      <c r="F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576"/>
      <c r="X60" s="577"/>
      <c r="Y60" s="82"/>
      <c r="Z60" s="610"/>
      <c r="AA60" s="615"/>
      <c r="AB60" s="615"/>
      <c r="AC60" s="611"/>
      <c r="AD60" s="38"/>
      <c r="AE60" s="100"/>
      <c r="AF60" s="328"/>
      <c r="AG60" s="329"/>
      <c r="AH60" s="329"/>
      <c r="AI60" s="329"/>
      <c r="AJ60" s="329"/>
      <c r="AK60" s="329"/>
      <c r="AL60" s="329"/>
      <c r="AM60" s="329"/>
      <c r="AN60" s="329"/>
      <c r="AO60" s="329"/>
      <c r="AP60" s="329"/>
      <c r="AQ60" s="329"/>
      <c r="AR60" s="329"/>
      <c r="AS60" s="329"/>
      <c r="AT60" s="329"/>
      <c r="AU60" s="329"/>
      <c r="AV60" s="329"/>
      <c r="AW60" s="329"/>
      <c r="AX60" s="329"/>
      <c r="AY60" s="329"/>
      <c r="AZ60" s="329"/>
      <c r="BA60" s="329"/>
      <c r="BB60" s="329"/>
      <c r="BC60" s="329"/>
      <c r="BD60" s="329"/>
      <c r="BE60" s="329"/>
      <c r="BF60" s="329"/>
      <c r="BG60" s="329"/>
      <c r="BH60" s="329"/>
      <c r="BI60" s="329"/>
      <c r="BJ60" s="329"/>
      <c r="BK60" s="329"/>
      <c r="BL60" s="329"/>
      <c r="BM60" s="329"/>
      <c r="BN60" s="689"/>
      <c r="BO60" s="51"/>
      <c r="BP60" s="121"/>
      <c r="BQ60" s="127"/>
    </row>
    <row r="61" spans="1:69" ht="5.0999999999999996" customHeight="1" x14ac:dyDescent="0.2">
      <c r="A61" s="24"/>
      <c r="B61" s="27"/>
      <c r="C61" s="632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8"/>
      <c r="X61" s="579"/>
      <c r="Y61" s="83"/>
      <c r="Z61" s="60"/>
      <c r="AA61" s="60"/>
      <c r="AB61" s="60"/>
      <c r="AC61" s="60"/>
      <c r="AD61" s="45"/>
      <c r="AE61" s="100"/>
      <c r="AF61" s="328"/>
      <c r="AG61" s="329"/>
      <c r="AH61" s="329"/>
      <c r="AI61" s="329"/>
      <c r="AJ61" s="329"/>
      <c r="AK61" s="329"/>
      <c r="AL61" s="329"/>
      <c r="AM61" s="329"/>
      <c r="AN61" s="329"/>
      <c r="AO61" s="329"/>
      <c r="AP61" s="329"/>
      <c r="AQ61" s="329"/>
      <c r="AR61" s="329"/>
      <c r="AS61" s="329"/>
      <c r="AT61" s="329"/>
      <c r="AU61" s="329"/>
      <c r="AV61" s="329"/>
      <c r="AW61" s="329"/>
      <c r="AX61" s="329"/>
      <c r="AY61" s="329"/>
      <c r="AZ61" s="329"/>
      <c r="BA61" s="329"/>
      <c r="BB61" s="329"/>
      <c r="BC61" s="329"/>
      <c r="BD61" s="329"/>
      <c r="BE61" s="329"/>
      <c r="BF61" s="329"/>
      <c r="BG61" s="329"/>
      <c r="BH61" s="329"/>
      <c r="BI61" s="329"/>
      <c r="BJ61" s="329"/>
      <c r="BK61" s="329"/>
      <c r="BL61" s="329"/>
      <c r="BM61" s="329"/>
      <c r="BN61" s="689"/>
      <c r="BO61" s="51"/>
      <c r="BP61" s="121"/>
      <c r="BQ61" s="127"/>
    </row>
    <row r="62" spans="1:69" ht="5.0999999999999996" customHeight="1" x14ac:dyDescent="0.2">
      <c r="A62" s="24"/>
      <c r="B62" s="27"/>
      <c r="C62" s="600" t="s">
        <v>154</v>
      </c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8"/>
      <c r="S62" s="628"/>
      <c r="T62" s="628"/>
      <c r="U62" s="628"/>
      <c r="V62" s="628"/>
      <c r="W62" s="636" t="s">
        <v>155</v>
      </c>
      <c r="X62" s="637"/>
      <c r="Y62" s="82"/>
      <c r="Z62" s="61"/>
      <c r="AA62" s="61"/>
      <c r="AB62" s="61"/>
      <c r="AC62" s="61"/>
      <c r="AD62" s="38"/>
      <c r="AE62" s="100"/>
      <c r="AF62" s="328"/>
      <c r="AG62" s="329"/>
      <c r="AH62" s="329"/>
      <c r="AI62" s="329"/>
      <c r="AJ62" s="329"/>
      <c r="AK62" s="329"/>
      <c r="AL62" s="329"/>
      <c r="AM62" s="329"/>
      <c r="AN62" s="329"/>
      <c r="AO62" s="329"/>
      <c r="AP62" s="329"/>
      <c r="AQ62" s="329"/>
      <c r="AR62" s="329"/>
      <c r="AS62" s="329"/>
      <c r="AT62" s="329"/>
      <c r="AU62" s="329"/>
      <c r="AV62" s="329"/>
      <c r="AW62" s="329"/>
      <c r="AX62" s="329"/>
      <c r="AY62" s="329"/>
      <c r="AZ62" s="329"/>
      <c r="BA62" s="329"/>
      <c r="BB62" s="329"/>
      <c r="BC62" s="329"/>
      <c r="BD62" s="329"/>
      <c r="BE62" s="329"/>
      <c r="BF62" s="329"/>
      <c r="BG62" s="329"/>
      <c r="BH62" s="329"/>
      <c r="BI62" s="329"/>
      <c r="BJ62" s="329"/>
      <c r="BK62" s="329"/>
      <c r="BL62" s="329"/>
      <c r="BM62" s="329"/>
      <c r="BN62" s="689"/>
      <c r="BO62" s="51"/>
      <c r="BP62" s="121"/>
      <c r="BQ62" s="127"/>
    </row>
    <row r="63" spans="1:69" x14ac:dyDescent="0.2">
      <c r="A63" s="24"/>
      <c r="B63" s="27"/>
      <c r="C63" s="630"/>
      <c r="D63" s="668"/>
      <c r="E63" s="668"/>
      <c r="F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576"/>
      <c r="X63" s="577"/>
      <c r="Y63" s="82"/>
      <c r="Z63" s="597" t="str">
        <f>IF(COUNT(Z57,Z60)&lt;2,"",Z57-Z60)</f>
        <v/>
      </c>
      <c r="AA63" s="598"/>
      <c r="AB63" s="598"/>
      <c r="AC63" s="599"/>
      <c r="AD63" s="38"/>
      <c r="AE63" s="100"/>
      <c r="AF63" s="328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  <c r="AU63" s="329"/>
      <c r="AV63" s="329"/>
      <c r="AW63" s="329"/>
      <c r="AX63" s="329"/>
      <c r="AY63" s="329"/>
      <c r="AZ63" s="329"/>
      <c r="BA63" s="329"/>
      <c r="BB63" s="329"/>
      <c r="BC63" s="329"/>
      <c r="BD63" s="329"/>
      <c r="BE63" s="329"/>
      <c r="BF63" s="329"/>
      <c r="BG63" s="329"/>
      <c r="BH63" s="329"/>
      <c r="BI63" s="329"/>
      <c r="BJ63" s="329"/>
      <c r="BK63" s="329"/>
      <c r="BL63" s="329"/>
      <c r="BM63" s="329"/>
      <c r="BN63" s="689"/>
      <c r="BO63" s="51"/>
      <c r="BP63" s="121"/>
      <c r="BQ63" s="127"/>
    </row>
    <row r="64" spans="1:69" ht="5.0999999999999996" customHeight="1" x14ac:dyDescent="0.2">
      <c r="A64" s="24"/>
      <c r="B64" s="27"/>
      <c r="C64" s="632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8"/>
      <c r="X64" s="579"/>
      <c r="Y64" s="83"/>
      <c r="Z64" s="60"/>
      <c r="AA64" s="60"/>
      <c r="AB64" s="60"/>
      <c r="AC64" s="60"/>
      <c r="AD64" s="45"/>
      <c r="AE64" s="100"/>
      <c r="AF64" s="328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  <c r="AU64" s="329"/>
      <c r="AV64" s="329"/>
      <c r="AW64" s="329"/>
      <c r="AX64" s="329"/>
      <c r="AY64" s="329"/>
      <c r="AZ64" s="329"/>
      <c r="BA64" s="329"/>
      <c r="BB64" s="329"/>
      <c r="BC64" s="329"/>
      <c r="BD64" s="329"/>
      <c r="BE64" s="329"/>
      <c r="BF64" s="329"/>
      <c r="BG64" s="329"/>
      <c r="BH64" s="329"/>
      <c r="BI64" s="329"/>
      <c r="BJ64" s="329"/>
      <c r="BK64" s="329"/>
      <c r="BL64" s="329"/>
      <c r="BM64" s="329"/>
      <c r="BN64" s="689"/>
      <c r="BO64" s="51"/>
      <c r="BP64" s="121"/>
      <c r="BQ64" s="127"/>
    </row>
    <row r="65" spans="1:69" ht="5.0999999999999996" customHeight="1" x14ac:dyDescent="0.2">
      <c r="A65" s="24"/>
      <c r="B65" s="27"/>
      <c r="C65" s="600" t="s">
        <v>156</v>
      </c>
      <c r="D65" s="628"/>
      <c r="E65" s="628"/>
      <c r="F65" s="628"/>
      <c r="G65" s="628"/>
      <c r="H65" s="628"/>
      <c r="I65" s="628"/>
      <c r="J65" s="628"/>
      <c r="K65" s="628"/>
      <c r="L65" s="628"/>
      <c r="M65" s="628"/>
      <c r="N65" s="628"/>
      <c r="O65" s="628"/>
      <c r="P65" s="628"/>
      <c r="Q65" s="628"/>
      <c r="R65" s="628"/>
      <c r="S65" s="628"/>
      <c r="T65" s="628"/>
      <c r="U65" s="628"/>
      <c r="V65" s="628"/>
      <c r="W65" s="636" t="s">
        <v>157</v>
      </c>
      <c r="X65" s="637"/>
      <c r="Y65" s="82"/>
      <c r="Z65" s="61"/>
      <c r="AA65" s="61"/>
      <c r="AB65" s="61"/>
      <c r="AC65" s="61"/>
      <c r="AD65" s="44"/>
      <c r="AE65" s="99"/>
      <c r="AF65" s="328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  <c r="AU65" s="329"/>
      <c r="AV65" s="329"/>
      <c r="AW65" s="329"/>
      <c r="AX65" s="329"/>
      <c r="AY65" s="329"/>
      <c r="AZ65" s="329"/>
      <c r="BA65" s="329"/>
      <c r="BB65" s="329"/>
      <c r="BC65" s="329"/>
      <c r="BD65" s="329"/>
      <c r="BE65" s="329"/>
      <c r="BF65" s="329"/>
      <c r="BG65" s="329"/>
      <c r="BH65" s="329"/>
      <c r="BI65" s="329"/>
      <c r="BJ65" s="329"/>
      <c r="BK65" s="329"/>
      <c r="BL65" s="329"/>
      <c r="BM65" s="329"/>
      <c r="BN65" s="689"/>
      <c r="BO65" s="66"/>
      <c r="BP65" s="124"/>
      <c r="BQ65" s="127"/>
    </row>
    <row r="66" spans="1:69" x14ac:dyDescent="0.2">
      <c r="A66" s="24"/>
      <c r="B66" s="27"/>
      <c r="C66" s="630"/>
      <c r="D66" s="668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576"/>
      <c r="X66" s="577"/>
      <c r="Y66" s="82"/>
      <c r="Z66" s="610"/>
      <c r="AA66" s="615"/>
      <c r="AB66" s="615"/>
      <c r="AC66" s="611"/>
      <c r="AD66" s="38"/>
      <c r="AE66" s="99"/>
      <c r="AF66" s="328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29"/>
      <c r="AW66" s="329"/>
      <c r="AX66" s="329"/>
      <c r="AY66" s="329"/>
      <c r="AZ66" s="329"/>
      <c r="BA66" s="329"/>
      <c r="BB66" s="329"/>
      <c r="BC66" s="329"/>
      <c r="BD66" s="329"/>
      <c r="BE66" s="329"/>
      <c r="BF66" s="329"/>
      <c r="BG66" s="329"/>
      <c r="BH66" s="329"/>
      <c r="BI66" s="329"/>
      <c r="BJ66" s="329"/>
      <c r="BK66" s="329"/>
      <c r="BL66" s="329"/>
      <c r="BM66" s="329"/>
      <c r="BN66" s="689"/>
      <c r="BO66" s="66"/>
      <c r="BP66" s="121"/>
      <c r="BQ66" s="127"/>
    </row>
    <row r="67" spans="1:69" ht="5.0999999999999996" customHeight="1" x14ac:dyDescent="0.2">
      <c r="A67" s="24"/>
      <c r="B67" s="27"/>
      <c r="C67" s="632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8"/>
      <c r="X67" s="579"/>
      <c r="Y67" s="83"/>
      <c r="Z67" s="60"/>
      <c r="AA67" s="60"/>
      <c r="AB67" s="60"/>
      <c r="AC67" s="60"/>
      <c r="AD67" s="45"/>
      <c r="AE67" s="99"/>
      <c r="AF67" s="328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29"/>
      <c r="AT67" s="329"/>
      <c r="AU67" s="329"/>
      <c r="AV67" s="329"/>
      <c r="AW67" s="329"/>
      <c r="AX67" s="329"/>
      <c r="AY67" s="329"/>
      <c r="AZ67" s="329"/>
      <c r="BA67" s="329"/>
      <c r="BB67" s="329"/>
      <c r="BC67" s="329"/>
      <c r="BD67" s="329"/>
      <c r="BE67" s="329"/>
      <c r="BF67" s="329"/>
      <c r="BG67" s="329"/>
      <c r="BH67" s="329"/>
      <c r="BI67" s="329"/>
      <c r="BJ67" s="329"/>
      <c r="BK67" s="329"/>
      <c r="BL67" s="329"/>
      <c r="BM67" s="329"/>
      <c r="BN67" s="689"/>
      <c r="BO67" s="66"/>
      <c r="BP67" s="124"/>
      <c r="BQ67" s="127"/>
    </row>
    <row r="68" spans="1:69" ht="5.0999999999999996" customHeight="1" x14ac:dyDescent="0.2">
      <c r="A68" s="24"/>
      <c r="B68" s="27"/>
      <c r="C68" s="600" t="s">
        <v>158</v>
      </c>
      <c r="D68" s="628"/>
      <c r="E68" s="628"/>
      <c r="F68" s="628"/>
      <c r="G68" s="628"/>
      <c r="H68" s="628"/>
      <c r="I68" s="628"/>
      <c r="J68" s="628"/>
      <c r="K68" s="628"/>
      <c r="L68" s="628"/>
      <c r="M68" s="628"/>
      <c r="N68" s="628"/>
      <c r="O68" s="628"/>
      <c r="P68" s="628"/>
      <c r="Q68" s="628"/>
      <c r="R68" s="628"/>
      <c r="S68" s="628"/>
      <c r="T68" s="628"/>
      <c r="U68" s="628"/>
      <c r="V68" s="628"/>
      <c r="W68" s="636" t="s">
        <v>159</v>
      </c>
      <c r="X68" s="637"/>
      <c r="Y68" s="82"/>
      <c r="Z68" s="61"/>
      <c r="AA68" s="61"/>
      <c r="AB68" s="61"/>
      <c r="AC68" s="61"/>
      <c r="AD68" s="38"/>
      <c r="AE68" s="101"/>
      <c r="AF68" s="328"/>
      <c r="AG68" s="329"/>
      <c r="AH68" s="329"/>
      <c r="AI68" s="329"/>
      <c r="AJ68" s="329"/>
      <c r="AK68" s="329"/>
      <c r="AL68" s="329"/>
      <c r="AM68" s="329"/>
      <c r="AN68" s="329"/>
      <c r="AO68" s="329"/>
      <c r="AP68" s="329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  <c r="BA68" s="329"/>
      <c r="BB68" s="329"/>
      <c r="BC68" s="329"/>
      <c r="BD68" s="329"/>
      <c r="BE68" s="329"/>
      <c r="BF68" s="329"/>
      <c r="BG68" s="329"/>
      <c r="BH68" s="329"/>
      <c r="BI68" s="329"/>
      <c r="BJ68" s="329"/>
      <c r="BK68" s="329"/>
      <c r="BL68" s="329"/>
      <c r="BM68" s="329"/>
      <c r="BN68" s="689"/>
      <c r="BO68" s="106"/>
      <c r="BP68" s="121"/>
      <c r="BQ68" s="127"/>
    </row>
    <row r="69" spans="1:69" x14ac:dyDescent="0.2">
      <c r="A69" s="24"/>
      <c r="B69" s="27"/>
      <c r="C69" s="630"/>
      <c r="D69" s="668"/>
      <c r="E69" s="668"/>
      <c r="F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576"/>
      <c r="X69" s="577"/>
      <c r="Y69" s="82"/>
      <c r="Z69" s="589" t="str">
        <f>IF(COUNT(Z57,Z66)&lt;2,"",Z57-Z66)</f>
        <v/>
      </c>
      <c r="AA69" s="590"/>
      <c r="AB69" s="590"/>
      <c r="AC69" s="591"/>
      <c r="AD69" s="38"/>
      <c r="AE69" s="101"/>
      <c r="AF69" s="690"/>
      <c r="AG69" s="691"/>
      <c r="AH69" s="691"/>
      <c r="AI69" s="691"/>
      <c r="AJ69" s="691"/>
      <c r="AK69" s="691"/>
      <c r="AL69" s="691"/>
      <c r="AM69" s="691"/>
      <c r="AN69" s="691"/>
      <c r="AO69" s="691"/>
      <c r="AP69" s="691"/>
      <c r="AQ69" s="691"/>
      <c r="AR69" s="691"/>
      <c r="AS69" s="691"/>
      <c r="AT69" s="691"/>
      <c r="AU69" s="691"/>
      <c r="AV69" s="691"/>
      <c r="AW69" s="691"/>
      <c r="AX69" s="691"/>
      <c r="AY69" s="691"/>
      <c r="AZ69" s="691"/>
      <c r="BA69" s="691"/>
      <c r="BB69" s="691"/>
      <c r="BC69" s="691"/>
      <c r="BD69" s="691"/>
      <c r="BE69" s="691"/>
      <c r="BF69" s="691"/>
      <c r="BG69" s="691"/>
      <c r="BH69" s="691"/>
      <c r="BI69" s="691"/>
      <c r="BJ69" s="691"/>
      <c r="BK69" s="691"/>
      <c r="BL69" s="691"/>
      <c r="BM69" s="691"/>
      <c r="BN69" s="692"/>
      <c r="BO69" s="106"/>
      <c r="BP69" s="121"/>
      <c r="BQ69" s="127"/>
    </row>
    <row r="70" spans="1:69" ht="5.0999999999999996" customHeight="1" thickBot="1" x14ac:dyDescent="0.25">
      <c r="A70" s="24"/>
      <c r="B70" s="27"/>
      <c r="C70" s="632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8"/>
      <c r="X70" s="579"/>
      <c r="Y70" s="83"/>
      <c r="Z70" s="60"/>
      <c r="AA70" s="60"/>
      <c r="AB70" s="60"/>
      <c r="AC70" s="60"/>
      <c r="AD70" s="45"/>
      <c r="AE70" s="101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106"/>
      <c r="BP70" s="121"/>
      <c r="BQ70" s="127"/>
    </row>
    <row r="71" spans="1:69" ht="5.0999999999999996" customHeight="1" thickTop="1" x14ac:dyDescent="0.2">
      <c r="A71" s="24"/>
      <c r="B71" s="27"/>
      <c r="C71" s="600" t="s">
        <v>160</v>
      </c>
      <c r="D71" s="628"/>
      <c r="E71" s="628"/>
      <c r="F71" s="628"/>
      <c r="G71" s="628"/>
      <c r="H71" s="628"/>
      <c r="I71" s="628"/>
      <c r="J71" s="628"/>
      <c r="K71" s="628"/>
      <c r="L71" s="628"/>
      <c r="M71" s="628"/>
      <c r="N71" s="628"/>
      <c r="O71" s="628"/>
      <c r="P71" s="628"/>
      <c r="Q71" s="628"/>
      <c r="R71" s="628"/>
      <c r="S71" s="628"/>
      <c r="T71" s="628"/>
      <c r="U71" s="628"/>
      <c r="V71" s="628"/>
      <c r="W71" s="636" t="s">
        <v>161</v>
      </c>
      <c r="X71" s="637"/>
      <c r="Y71" s="82"/>
      <c r="Z71" s="61"/>
      <c r="AA71" s="61"/>
      <c r="AB71" s="61"/>
      <c r="AC71" s="61"/>
      <c r="AD71" s="38"/>
      <c r="AE71" s="650" t="s">
        <v>162</v>
      </c>
      <c r="AF71" s="642"/>
      <c r="AG71" s="642"/>
      <c r="AH71" s="642"/>
      <c r="AI71" s="642"/>
      <c r="AJ71" s="642"/>
      <c r="AK71" s="642"/>
      <c r="AL71" s="642"/>
      <c r="AM71" s="642"/>
      <c r="AN71" s="642"/>
      <c r="AO71" s="642"/>
      <c r="AP71" s="642"/>
      <c r="AQ71" s="642"/>
      <c r="AR71" s="642"/>
      <c r="AS71" s="642"/>
      <c r="AT71" s="642"/>
      <c r="AU71" s="642"/>
      <c r="AV71" s="642"/>
      <c r="AW71" s="642"/>
      <c r="AX71" s="642"/>
      <c r="AY71" s="642"/>
      <c r="AZ71" s="642"/>
      <c r="BA71" s="642"/>
      <c r="BB71" s="642"/>
      <c r="BC71" s="642"/>
      <c r="BD71" s="642"/>
      <c r="BE71" s="642"/>
      <c r="BF71" s="642"/>
      <c r="BG71" s="642"/>
      <c r="BH71" s="642"/>
      <c r="BI71" s="642"/>
      <c r="BJ71" s="642"/>
      <c r="BK71" s="642"/>
      <c r="BL71" s="642"/>
      <c r="BM71" s="642"/>
      <c r="BN71" s="642"/>
      <c r="BO71" s="673"/>
      <c r="BP71" s="125"/>
      <c r="BQ71" s="127"/>
    </row>
    <row r="72" spans="1:69" x14ac:dyDescent="0.2">
      <c r="A72" s="24"/>
      <c r="B72" s="27"/>
      <c r="C72" s="630"/>
      <c r="D72" s="668"/>
      <c r="E72" s="668"/>
      <c r="F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576"/>
      <c r="X72" s="577"/>
      <c r="Y72" s="82"/>
      <c r="Z72" s="589" t="str">
        <f>IF(COUNT(Z69,Z63)&lt;2,"",Z69/Z63*100)</f>
        <v/>
      </c>
      <c r="AA72" s="590"/>
      <c r="AB72" s="590"/>
      <c r="AC72" s="591"/>
      <c r="AD72" s="38"/>
      <c r="AE72" s="674"/>
      <c r="AF72" s="576"/>
      <c r="AG72" s="576"/>
      <c r="AH72" s="576"/>
      <c r="AI72" s="576"/>
      <c r="AJ72" s="576"/>
      <c r="AK72" s="576"/>
      <c r="AL72" s="576"/>
      <c r="AM72" s="576"/>
      <c r="AN72" s="576"/>
      <c r="AO72" s="576"/>
      <c r="AP72" s="576"/>
      <c r="AQ72" s="576"/>
      <c r="AR72" s="576"/>
      <c r="AS72" s="576"/>
      <c r="AT72" s="576"/>
      <c r="AU72" s="576"/>
      <c r="AV72" s="576"/>
      <c r="AW72" s="576"/>
      <c r="AX72" s="576"/>
      <c r="AY72" s="576"/>
      <c r="AZ72" s="576"/>
      <c r="BA72" s="576"/>
      <c r="BB72" s="576"/>
      <c r="BC72" s="576"/>
      <c r="BD72" s="576"/>
      <c r="BE72" s="576"/>
      <c r="BF72" s="576"/>
      <c r="BG72" s="576"/>
      <c r="BH72" s="576"/>
      <c r="BI72" s="576"/>
      <c r="BJ72" s="576"/>
      <c r="BK72" s="576"/>
      <c r="BL72" s="576"/>
      <c r="BM72" s="576"/>
      <c r="BN72" s="576"/>
      <c r="BO72" s="577"/>
      <c r="BP72" s="121"/>
      <c r="BQ72" s="127"/>
    </row>
    <row r="73" spans="1:69" ht="5.0999999999999996" customHeight="1" x14ac:dyDescent="0.2">
      <c r="A73" s="24"/>
      <c r="B73" s="27"/>
      <c r="C73" s="632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8"/>
      <c r="X73" s="579"/>
      <c r="Y73" s="83"/>
      <c r="Z73" s="60"/>
      <c r="AA73" s="60"/>
      <c r="AB73" s="60"/>
      <c r="AC73" s="60"/>
      <c r="AD73" s="45"/>
      <c r="AE73" s="675"/>
      <c r="AF73" s="578"/>
      <c r="AG73" s="578"/>
      <c r="AH73" s="578"/>
      <c r="AI73" s="578"/>
      <c r="AJ73" s="578"/>
      <c r="AK73" s="578"/>
      <c r="AL73" s="578"/>
      <c r="AM73" s="578"/>
      <c r="AN73" s="578"/>
      <c r="AO73" s="578"/>
      <c r="AP73" s="578"/>
      <c r="AQ73" s="578"/>
      <c r="AR73" s="578"/>
      <c r="AS73" s="578"/>
      <c r="AT73" s="578"/>
      <c r="AU73" s="578"/>
      <c r="AV73" s="578"/>
      <c r="AW73" s="578"/>
      <c r="AX73" s="578"/>
      <c r="AY73" s="578"/>
      <c r="AZ73" s="578"/>
      <c r="BA73" s="578"/>
      <c r="BB73" s="578"/>
      <c r="BC73" s="578"/>
      <c r="BD73" s="578"/>
      <c r="BE73" s="578"/>
      <c r="BF73" s="578"/>
      <c r="BG73" s="578"/>
      <c r="BH73" s="578"/>
      <c r="BI73" s="578"/>
      <c r="BJ73" s="578"/>
      <c r="BK73" s="578"/>
      <c r="BL73" s="578"/>
      <c r="BM73" s="578"/>
      <c r="BN73" s="578"/>
      <c r="BO73" s="579"/>
      <c r="BP73" s="121"/>
      <c r="BQ73" s="127"/>
    </row>
    <row r="74" spans="1:69" ht="5.0999999999999996" customHeight="1" x14ac:dyDescent="0.2">
      <c r="A74" s="24"/>
      <c r="B74" s="27"/>
      <c r="C74" s="600" t="s">
        <v>163</v>
      </c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/>
      <c r="P74" s="628"/>
      <c r="Q74" s="628"/>
      <c r="R74" s="628"/>
      <c r="S74" s="628"/>
      <c r="T74" s="628"/>
      <c r="U74" s="628"/>
      <c r="V74" s="628"/>
      <c r="W74" s="636" t="s">
        <v>164</v>
      </c>
      <c r="X74" s="637"/>
      <c r="Y74" s="82"/>
      <c r="Z74" s="61"/>
      <c r="AA74" s="61"/>
      <c r="AB74" s="61"/>
      <c r="AC74" s="61"/>
      <c r="AD74" s="38"/>
      <c r="AE74" s="634" t="s">
        <v>165</v>
      </c>
      <c r="AF74" s="628"/>
      <c r="AG74" s="628"/>
      <c r="AH74" s="628"/>
      <c r="AI74" s="628"/>
      <c r="AJ74" s="628"/>
      <c r="AK74" s="628"/>
      <c r="AL74" s="628"/>
      <c r="AM74" s="628"/>
      <c r="AN74" s="628"/>
      <c r="AO74" s="628"/>
      <c r="AP74" s="628"/>
      <c r="AQ74" s="628"/>
      <c r="AR74" s="628"/>
      <c r="AS74" s="628"/>
      <c r="AT74" s="628"/>
      <c r="AU74" s="628"/>
      <c r="AV74" s="628"/>
      <c r="AW74" s="628"/>
      <c r="AX74" s="628"/>
      <c r="AY74" s="628"/>
      <c r="AZ74" s="628"/>
      <c r="BA74" s="628"/>
      <c r="BB74" s="635"/>
      <c r="BC74" s="635"/>
      <c r="BD74" s="635"/>
      <c r="BE74" s="635"/>
      <c r="BF74" s="635"/>
      <c r="BG74" s="635"/>
      <c r="BH74" s="636" t="s">
        <v>166</v>
      </c>
      <c r="BI74" s="647"/>
      <c r="BJ74" s="44"/>
      <c r="BK74" s="44"/>
      <c r="BL74" s="44"/>
      <c r="BM74" s="44"/>
      <c r="BN74" s="44"/>
      <c r="BO74" s="147"/>
      <c r="BP74" s="121"/>
      <c r="BQ74" s="127"/>
    </row>
    <row r="75" spans="1:69" x14ac:dyDescent="0.2">
      <c r="A75" s="24"/>
      <c r="B75" s="27"/>
      <c r="C75" s="630"/>
      <c r="D75" s="668"/>
      <c r="E75" s="668"/>
      <c r="F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576"/>
      <c r="X75" s="577"/>
      <c r="Y75" s="82"/>
      <c r="Z75" s="676"/>
      <c r="AA75" s="677"/>
      <c r="AB75" s="677"/>
      <c r="AC75" s="678"/>
      <c r="AD75" s="38"/>
      <c r="AE75" s="573"/>
      <c r="AF75" s="571"/>
      <c r="AG75" s="571"/>
      <c r="AH75" s="571"/>
      <c r="AI75" s="571"/>
      <c r="AJ75" s="571"/>
      <c r="AK75" s="571"/>
      <c r="AL75" s="571"/>
      <c r="AM75" s="571"/>
      <c r="AN75" s="571"/>
      <c r="AO75" s="571"/>
      <c r="AP75" s="571"/>
      <c r="AQ75" s="571"/>
      <c r="AR75" s="571"/>
      <c r="AS75" s="571"/>
      <c r="AT75" s="571"/>
      <c r="AU75" s="571"/>
      <c r="AV75" s="571"/>
      <c r="AW75" s="571"/>
      <c r="AX75" s="571"/>
      <c r="AY75" s="571"/>
      <c r="AZ75" s="571"/>
      <c r="BA75" s="571"/>
      <c r="BB75" s="572"/>
      <c r="BC75" s="572"/>
      <c r="BD75" s="572"/>
      <c r="BE75" s="572"/>
      <c r="BF75" s="572"/>
      <c r="BG75" s="572"/>
      <c r="BH75" s="648"/>
      <c r="BI75" s="649"/>
      <c r="BJ75" s="38"/>
      <c r="BK75" s="610"/>
      <c r="BL75" s="615"/>
      <c r="BM75" s="615"/>
      <c r="BN75" s="611"/>
      <c r="BO75" s="51"/>
      <c r="BP75" s="121"/>
      <c r="BQ75" s="127"/>
    </row>
    <row r="76" spans="1:69" ht="5.0999999999999996" customHeight="1" x14ac:dyDescent="0.2">
      <c r="A76" s="24"/>
      <c r="B76" s="27"/>
      <c r="C76" s="632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8"/>
      <c r="X76" s="579"/>
      <c r="Y76" s="83"/>
      <c r="Z76" s="60"/>
      <c r="AA76" s="60"/>
      <c r="AB76" s="60"/>
      <c r="AC76" s="60"/>
      <c r="AD76" s="45"/>
      <c r="AE76" s="574"/>
      <c r="AF76" s="575"/>
      <c r="AG76" s="575"/>
      <c r="AH76" s="575"/>
      <c r="AI76" s="575"/>
      <c r="AJ76" s="575"/>
      <c r="AK76" s="575"/>
      <c r="AL76" s="575"/>
      <c r="AM76" s="575"/>
      <c r="AN76" s="575"/>
      <c r="AO76" s="575"/>
      <c r="AP76" s="575"/>
      <c r="AQ76" s="575"/>
      <c r="AR76" s="575"/>
      <c r="AS76" s="575"/>
      <c r="AT76" s="575"/>
      <c r="AU76" s="575"/>
      <c r="AV76" s="575"/>
      <c r="AW76" s="575"/>
      <c r="AX76" s="575"/>
      <c r="AY76" s="575"/>
      <c r="AZ76" s="575"/>
      <c r="BA76" s="575"/>
      <c r="BB76" s="546"/>
      <c r="BC76" s="546"/>
      <c r="BD76" s="546"/>
      <c r="BE76" s="546"/>
      <c r="BF76" s="546"/>
      <c r="BG76" s="546"/>
      <c r="BH76" s="671"/>
      <c r="BI76" s="672"/>
      <c r="BJ76" s="45"/>
      <c r="BK76" s="45"/>
      <c r="BL76" s="45"/>
      <c r="BM76" s="45"/>
      <c r="BN76" s="45"/>
      <c r="BO76" s="52"/>
      <c r="BP76" s="121"/>
      <c r="BQ76" s="127"/>
    </row>
    <row r="77" spans="1:69" ht="5.0999999999999996" customHeight="1" x14ac:dyDescent="0.2">
      <c r="A77" s="24"/>
      <c r="B77" s="27"/>
      <c r="C77" s="600" t="s">
        <v>167</v>
      </c>
      <c r="D77" s="628"/>
      <c r="E77" s="628"/>
      <c r="F77" s="628"/>
      <c r="G77" s="628"/>
      <c r="H77" s="628"/>
      <c r="I77" s="628"/>
      <c r="J77" s="628"/>
      <c r="K77" s="628"/>
      <c r="L77" s="628"/>
      <c r="M77" s="628"/>
      <c r="N77" s="628"/>
      <c r="O77" s="628"/>
      <c r="P77" s="628"/>
      <c r="Q77" s="628"/>
      <c r="R77" s="628"/>
      <c r="S77" s="628"/>
      <c r="T77" s="628"/>
      <c r="U77" s="628"/>
      <c r="V77" s="628"/>
      <c r="W77" s="636" t="s">
        <v>69</v>
      </c>
      <c r="X77" s="637"/>
      <c r="Y77" s="84"/>
      <c r="Z77" s="86"/>
      <c r="AA77" s="86"/>
      <c r="AB77" s="86"/>
      <c r="AC77" s="86"/>
      <c r="AD77" s="44"/>
      <c r="AE77" s="634" t="s">
        <v>168</v>
      </c>
      <c r="AF77" s="628"/>
      <c r="AG77" s="628"/>
      <c r="AH77" s="628"/>
      <c r="AI77" s="628"/>
      <c r="AJ77" s="628"/>
      <c r="AK77" s="628"/>
      <c r="AL77" s="628"/>
      <c r="AM77" s="628"/>
      <c r="AN77" s="628"/>
      <c r="AO77" s="628"/>
      <c r="AP77" s="628"/>
      <c r="AQ77" s="628"/>
      <c r="AR77" s="628"/>
      <c r="AS77" s="628"/>
      <c r="AT77" s="628"/>
      <c r="AU77" s="628"/>
      <c r="AV77" s="628"/>
      <c r="AW77" s="628"/>
      <c r="AX77" s="628"/>
      <c r="AY77" s="628"/>
      <c r="AZ77" s="628"/>
      <c r="BA77" s="628"/>
      <c r="BB77" s="635"/>
      <c r="BC77" s="635"/>
      <c r="BD77" s="635"/>
      <c r="BE77" s="635"/>
      <c r="BF77" s="635"/>
      <c r="BG77" s="635"/>
      <c r="BH77" s="636" t="s">
        <v>169</v>
      </c>
      <c r="BI77" s="647"/>
      <c r="BJ77" s="44"/>
      <c r="BK77" s="44"/>
      <c r="BL77" s="44"/>
      <c r="BM77" s="44"/>
      <c r="BN77" s="44"/>
      <c r="BO77" s="147"/>
      <c r="BP77" s="121"/>
      <c r="BQ77" s="127"/>
    </row>
    <row r="78" spans="1:69" x14ac:dyDescent="0.2">
      <c r="A78" s="24"/>
      <c r="B78" s="27"/>
      <c r="C78" s="630"/>
      <c r="D78" s="668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576"/>
      <c r="X78" s="577"/>
      <c r="Y78" s="82"/>
      <c r="Z78" s="589" t="str">
        <f>IF(COUNT(Z72,Z75)&lt;2,"",Z72-Z75)</f>
        <v/>
      </c>
      <c r="AA78" s="590"/>
      <c r="AB78" s="590"/>
      <c r="AC78" s="591"/>
      <c r="AD78" s="38"/>
      <c r="AE78" s="573"/>
      <c r="AF78" s="571"/>
      <c r="AG78" s="571"/>
      <c r="AH78" s="571"/>
      <c r="AI78" s="571"/>
      <c r="AJ78" s="571"/>
      <c r="AK78" s="571"/>
      <c r="AL78" s="571"/>
      <c r="AM78" s="571"/>
      <c r="AN78" s="571"/>
      <c r="AO78" s="571"/>
      <c r="AP78" s="571"/>
      <c r="AQ78" s="571"/>
      <c r="AR78" s="571"/>
      <c r="AS78" s="571"/>
      <c r="AT78" s="571"/>
      <c r="AU78" s="571"/>
      <c r="AV78" s="571"/>
      <c r="AW78" s="571"/>
      <c r="AX78" s="571"/>
      <c r="AY78" s="571"/>
      <c r="AZ78" s="571"/>
      <c r="BA78" s="571"/>
      <c r="BB78" s="572"/>
      <c r="BC78" s="572"/>
      <c r="BD78" s="572"/>
      <c r="BE78" s="572"/>
      <c r="BF78" s="572"/>
      <c r="BG78" s="572"/>
      <c r="BH78" s="648"/>
      <c r="BI78" s="649"/>
      <c r="BJ78" s="38"/>
      <c r="BK78" s="610"/>
      <c r="BL78" s="615"/>
      <c r="BM78" s="615"/>
      <c r="BN78" s="611"/>
      <c r="BO78" s="51"/>
      <c r="BP78" s="121"/>
      <c r="BQ78" s="127"/>
    </row>
    <row r="79" spans="1:69" ht="5.0999999999999996" customHeight="1" thickBot="1" x14ac:dyDescent="0.25">
      <c r="A79" s="24"/>
      <c r="B79" s="30"/>
      <c r="C79" s="632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669"/>
      <c r="X79" s="670"/>
      <c r="Y79" s="85"/>
      <c r="Z79" s="85"/>
      <c r="AA79" s="85"/>
      <c r="AB79" s="85"/>
      <c r="AC79" s="85"/>
      <c r="AD79" s="85"/>
      <c r="AE79" s="574"/>
      <c r="AF79" s="575"/>
      <c r="AG79" s="575"/>
      <c r="AH79" s="575"/>
      <c r="AI79" s="575"/>
      <c r="AJ79" s="575"/>
      <c r="AK79" s="575"/>
      <c r="AL79" s="575"/>
      <c r="AM79" s="575"/>
      <c r="AN79" s="575"/>
      <c r="AO79" s="575"/>
      <c r="AP79" s="575"/>
      <c r="AQ79" s="575"/>
      <c r="AR79" s="575"/>
      <c r="AS79" s="575"/>
      <c r="AT79" s="575"/>
      <c r="AU79" s="575"/>
      <c r="AV79" s="575"/>
      <c r="AW79" s="575"/>
      <c r="AX79" s="575"/>
      <c r="AY79" s="575"/>
      <c r="AZ79" s="575"/>
      <c r="BA79" s="575"/>
      <c r="BB79" s="546"/>
      <c r="BC79" s="546"/>
      <c r="BD79" s="546"/>
      <c r="BE79" s="546"/>
      <c r="BF79" s="546"/>
      <c r="BG79" s="546"/>
      <c r="BH79" s="671"/>
      <c r="BI79" s="672"/>
      <c r="BJ79" s="45"/>
      <c r="BK79" s="45"/>
      <c r="BL79" s="45"/>
      <c r="BM79" s="45"/>
      <c r="BN79" s="45"/>
      <c r="BO79" s="52"/>
      <c r="BP79" s="121"/>
      <c r="BQ79" s="127"/>
    </row>
    <row r="80" spans="1:69" ht="5.0999999999999996" customHeight="1" thickTop="1" x14ac:dyDescent="0.2">
      <c r="A80" s="24"/>
      <c r="B80" s="27"/>
      <c r="C80" s="641" t="s">
        <v>170</v>
      </c>
      <c r="D80" s="642"/>
      <c r="E80" s="642"/>
      <c r="F80" s="642"/>
      <c r="G80" s="642"/>
      <c r="H80" s="642"/>
      <c r="I80" s="642"/>
      <c r="J80" s="642"/>
      <c r="K80" s="642"/>
      <c r="L80" s="642"/>
      <c r="M80" s="642"/>
      <c r="N80" s="642"/>
      <c r="O80" s="642"/>
      <c r="P80" s="642"/>
      <c r="Q80" s="642"/>
      <c r="R80" s="642"/>
      <c r="S80" s="642"/>
      <c r="T80" s="642"/>
      <c r="U80" s="642"/>
      <c r="V80" s="642"/>
      <c r="W80" s="642"/>
      <c r="X80" s="642"/>
      <c r="Y80" s="642"/>
      <c r="Z80" s="642"/>
      <c r="AA80" s="642"/>
      <c r="AB80" s="642"/>
      <c r="AC80" s="642"/>
      <c r="AD80" s="642"/>
      <c r="AE80" s="634" t="s">
        <v>171</v>
      </c>
      <c r="AF80" s="628"/>
      <c r="AG80" s="628"/>
      <c r="AH80" s="628"/>
      <c r="AI80" s="628"/>
      <c r="AJ80" s="628"/>
      <c r="AK80" s="628"/>
      <c r="AL80" s="628"/>
      <c r="AM80" s="628"/>
      <c r="AN80" s="628"/>
      <c r="AO80" s="628"/>
      <c r="AP80" s="628"/>
      <c r="AQ80" s="628"/>
      <c r="AR80" s="628"/>
      <c r="AS80" s="628"/>
      <c r="AT80" s="628"/>
      <c r="AU80" s="628"/>
      <c r="AV80" s="628"/>
      <c r="AW80" s="628"/>
      <c r="AX80" s="628"/>
      <c r="AY80" s="628"/>
      <c r="AZ80" s="628"/>
      <c r="BA80" s="628"/>
      <c r="BB80" s="635"/>
      <c r="BC80" s="635"/>
      <c r="BD80" s="635"/>
      <c r="BE80" s="635"/>
      <c r="BF80" s="635"/>
      <c r="BG80" s="635"/>
      <c r="BH80" s="636" t="s">
        <v>172</v>
      </c>
      <c r="BI80" s="647"/>
      <c r="BJ80" s="38"/>
      <c r="BK80" s="38"/>
      <c r="BL80" s="38"/>
      <c r="BM80" s="38"/>
      <c r="BN80" s="38"/>
      <c r="BO80" s="51"/>
      <c r="BP80" s="121"/>
      <c r="BQ80" s="127"/>
    </row>
    <row r="81" spans="1:69" x14ac:dyDescent="0.2">
      <c r="A81" s="24"/>
      <c r="B81" s="27"/>
      <c r="C81" s="643"/>
      <c r="D81" s="576"/>
      <c r="E81" s="576"/>
      <c r="F81" s="576"/>
      <c r="G81" s="576"/>
      <c r="H81" s="576"/>
      <c r="I81" s="576"/>
      <c r="J81" s="576"/>
      <c r="K81" s="576"/>
      <c r="L81" s="576"/>
      <c r="M81" s="576"/>
      <c r="N81" s="576"/>
      <c r="O81" s="576"/>
      <c r="P81" s="576"/>
      <c r="Q81" s="576"/>
      <c r="R81" s="576"/>
      <c r="S81" s="576"/>
      <c r="T81" s="576"/>
      <c r="U81" s="576"/>
      <c r="V81" s="576"/>
      <c r="W81" s="576"/>
      <c r="X81" s="576"/>
      <c r="Y81" s="576"/>
      <c r="Z81" s="576"/>
      <c r="AA81" s="576"/>
      <c r="AB81" s="576"/>
      <c r="AC81" s="576"/>
      <c r="AD81" s="576"/>
      <c r="AE81" s="573"/>
      <c r="AF81" s="571"/>
      <c r="AG81" s="571"/>
      <c r="AH81" s="571"/>
      <c r="AI81" s="571"/>
      <c r="AJ81" s="571"/>
      <c r="AK81" s="571"/>
      <c r="AL81" s="571"/>
      <c r="AM81" s="571"/>
      <c r="AN81" s="571"/>
      <c r="AO81" s="571"/>
      <c r="AP81" s="571"/>
      <c r="AQ81" s="571"/>
      <c r="AR81" s="571"/>
      <c r="AS81" s="571"/>
      <c r="AT81" s="571"/>
      <c r="AU81" s="571"/>
      <c r="AV81" s="571"/>
      <c r="AW81" s="571"/>
      <c r="AX81" s="571"/>
      <c r="AY81" s="571"/>
      <c r="AZ81" s="571"/>
      <c r="BA81" s="571"/>
      <c r="BB81" s="572"/>
      <c r="BC81" s="572"/>
      <c r="BD81" s="572"/>
      <c r="BE81" s="572"/>
      <c r="BF81" s="572"/>
      <c r="BG81" s="572"/>
      <c r="BH81" s="648"/>
      <c r="BI81" s="649"/>
      <c r="BJ81" s="38"/>
      <c r="BK81" s="597" t="str">
        <f>IF(COUNT(BK75,BK78)&lt;2,"",BK75-BK78)</f>
        <v/>
      </c>
      <c r="BL81" s="598"/>
      <c r="BM81" s="598"/>
      <c r="BN81" s="599"/>
      <c r="BO81" s="51"/>
      <c r="BP81" s="121"/>
      <c r="BQ81" s="127"/>
    </row>
    <row r="82" spans="1:69" ht="5.0999999999999996" customHeight="1" thickBot="1" x14ac:dyDescent="0.25">
      <c r="A82" s="24"/>
      <c r="B82" s="27"/>
      <c r="C82" s="643"/>
      <c r="D82" s="576"/>
      <c r="E82" s="576"/>
      <c r="F82" s="576"/>
      <c r="G82" s="576"/>
      <c r="H82" s="576"/>
      <c r="I82" s="576"/>
      <c r="J82" s="576"/>
      <c r="K82" s="576"/>
      <c r="L82" s="576"/>
      <c r="M82" s="576"/>
      <c r="N82" s="576"/>
      <c r="O82" s="576"/>
      <c r="P82" s="576"/>
      <c r="Q82" s="576"/>
      <c r="R82" s="576"/>
      <c r="S82" s="576"/>
      <c r="T82" s="576"/>
      <c r="U82" s="576"/>
      <c r="V82" s="576"/>
      <c r="W82" s="576"/>
      <c r="X82" s="576"/>
      <c r="Y82" s="576"/>
      <c r="Z82" s="576"/>
      <c r="AA82" s="576"/>
      <c r="AB82" s="576"/>
      <c r="AC82" s="576"/>
      <c r="AD82" s="576"/>
      <c r="AE82" s="573"/>
      <c r="AF82" s="571"/>
      <c r="AG82" s="571"/>
      <c r="AH82" s="571"/>
      <c r="AI82" s="571"/>
      <c r="AJ82" s="571"/>
      <c r="AK82" s="571"/>
      <c r="AL82" s="571"/>
      <c r="AM82" s="571"/>
      <c r="AN82" s="571"/>
      <c r="AO82" s="571"/>
      <c r="AP82" s="571"/>
      <c r="AQ82" s="571"/>
      <c r="AR82" s="571"/>
      <c r="AS82" s="571"/>
      <c r="AT82" s="571"/>
      <c r="AU82" s="571"/>
      <c r="AV82" s="571"/>
      <c r="AW82" s="571"/>
      <c r="AX82" s="571"/>
      <c r="AY82" s="571"/>
      <c r="AZ82" s="571"/>
      <c r="BA82" s="571"/>
      <c r="BB82" s="572"/>
      <c r="BC82" s="572"/>
      <c r="BD82" s="572"/>
      <c r="BE82" s="572"/>
      <c r="BF82" s="572"/>
      <c r="BG82" s="572"/>
      <c r="BH82" s="648"/>
      <c r="BI82" s="649"/>
      <c r="BJ82" s="38"/>
      <c r="BK82" s="38"/>
      <c r="BL82" s="38"/>
      <c r="BM82" s="38"/>
      <c r="BN82" s="38"/>
      <c r="BO82" s="51"/>
      <c r="BP82" s="121"/>
      <c r="BQ82" s="127"/>
    </row>
    <row r="83" spans="1:69" ht="5.0999999999999996" customHeight="1" thickTop="1" x14ac:dyDescent="0.2">
      <c r="A83" s="24"/>
      <c r="B83" s="27"/>
      <c r="C83" s="644"/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5"/>
      <c r="AA83" s="405"/>
      <c r="AB83" s="405"/>
      <c r="AC83" s="405"/>
      <c r="AD83" s="405"/>
      <c r="AE83" s="650" t="s">
        <v>173</v>
      </c>
      <c r="AF83" s="651"/>
      <c r="AG83" s="651"/>
      <c r="AH83" s="651"/>
      <c r="AI83" s="651"/>
      <c r="AJ83" s="651"/>
      <c r="AK83" s="651"/>
      <c r="AL83" s="651"/>
      <c r="AM83" s="651"/>
      <c r="AN83" s="651"/>
      <c r="AO83" s="651"/>
      <c r="AP83" s="651"/>
      <c r="AQ83" s="651"/>
      <c r="AR83" s="651"/>
      <c r="AS83" s="651"/>
      <c r="AT83" s="651"/>
      <c r="AU83" s="651"/>
      <c r="AV83" s="651"/>
      <c r="AW83" s="651"/>
      <c r="AX83" s="651"/>
      <c r="AY83" s="651"/>
      <c r="AZ83" s="651"/>
      <c r="BA83" s="651"/>
      <c r="BB83" s="651"/>
      <c r="BC83" s="651"/>
      <c r="BD83" s="651"/>
      <c r="BE83" s="651"/>
      <c r="BF83" s="651"/>
      <c r="BG83" s="651"/>
      <c r="BH83" s="651"/>
      <c r="BI83" s="651"/>
      <c r="BJ83" s="651"/>
      <c r="BK83" s="651"/>
      <c r="BL83" s="651"/>
      <c r="BM83" s="651"/>
      <c r="BN83" s="651"/>
      <c r="BO83" s="652"/>
      <c r="BP83" s="125"/>
      <c r="BQ83" s="127"/>
    </row>
    <row r="84" spans="1:69" x14ac:dyDescent="0.2">
      <c r="A84" s="24"/>
      <c r="B84" s="27"/>
      <c r="C84" s="645"/>
      <c r="D84" s="646"/>
      <c r="E84" s="646"/>
      <c r="F84" s="646"/>
      <c r="G84" s="646"/>
      <c r="H84" s="646"/>
      <c r="I84" s="646"/>
      <c r="J84" s="646"/>
      <c r="K84" s="646"/>
      <c r="L84" s="646"/>
      <c r="M84" s="646"/>
      <c r="N84" s="646"/>
      <c r="O84" s="646"/>
      <c r="P84" s="646"/>
      <c r="Q84" s="646"/>
      <c r="R84" s="646"/>
      <c r="S84" s="646"/>
      <c r="T84" s="646"/>
      <c r="U84" s="646"/>
      <c r="V84" s="646"/>
      <c r="W84" s="646"/>
      <c r="X84" s="646"/>
      <c r="Y84" s="646"/>
      <c r="Z84" s="646"/>
      <c r="AA84" s="646"/>
      <c r="AB84" s="646"/>
      <c r="AC84" s="646"/>
      <c r="AD84" s="646"/>
      <c r="AE84" s="653"/>
      <c r="AF84" s="654"/>
      <c r="AG84" s="654"/>
      <c r="AH84" s="654"/>
      <c r="AI84" s="654"/>
      <c r="AJ84" s="654"/>
      <c r="AK84" s="654"/>
      <c r="AL84" s="654"/>
      <c r="AM84" s="654"/>
      <c r="AN84" s="654"/>
      <c r="AO84" s="654"/>
      <c r="AP84" s="654"/>
      <c r="AQ84" s="654"/>
      <c r="AR84" s="654"/>
      <c r="AS84" s="654"/>
      <c r="AT84" s="654"/>
      <c r="AU84" s="654"/>
      <c r="AV84" s="654"/>
      <c r="AW84" s="654"/>
      <c r="AX84" s="654"/>
      <c r="AY84" s="654"/>
      <c r="AZ84" s="654"/>
      <c r="BA84" s="654"/>
      <c r="BB84" s="654"/>
      <c r="BC84" s="654"/>
      <c r="BD84" s="654"/>
      <c r="BE84" s="654"/>
      <c r="BF84" s="654"/>
      <c r="BG84" s="654"/>
      <c r="BH84" s="654"/>
      <c r="BI84" s="654"/>
      <c r="BJ84" s="654"/>
      <c r="BK84" s="654"/>
      <c r="BL84" s="654"/>
      <c r="BM84" s="654"/>
      <c r="BN84" s="654"/>
      <c r="BO84" s="655"/>
      <c r="BP84" s="121"/>
      <c r="BQ84" s="127"/>
    </row>
    <row r="85" spans="1:69" ht="5.0999999999999996" customHeight="1" x14ac:dyDescent="0.2">
      <c r="A85" s="24"/>
      <c r="B85" s="31"/>
      <c r="C85" s="659" t="s">
        <v>174</v>
      </c>
      <c r="D85" s="660"/>
      <c r="E85" s="660"/>
      <c r="F85" s="661"/>
      <c r="G85" s="659" t="s">
        <v>175</v>
      </c>
      <c r="H85" s="660"/>
      <c r="I85" s="660"/>
      <c r="J85" s="660"/>
      <c r="K85" s="660"/>
      <c r="L85" s="661"/>
      <c r="M85" s="659" t="s">
        <v>176</v>
      </c>
      <c r="N85" s="660"/>
      <c r="O85" s="660"/>
      <c r="P85" s="660"/>
      <c r="Q85" s="660"/>
      <c r="R85" s="661"/>
      <c r="S85" s="659" t="s">
        <v>177</v>
      </c>
      <c r="T85" s="660"/>
      <c r="U85" s="660"/>
      <c r="V85" s="660"/>
      <c r="W85" s="660"/>
      <c r="X85" s="661"/>
      <c r="Y85" s="659" t="s">
        <v>178</v>
      </c>
      <c r="Z85" s="660"/>
      <c r="AA85" s="660"/>
      <c r="AB85" s="660"/>
      <c r="AC85" s="660"/>
      <c r="AD85" s="660"/>
      <c r="AE85" s="656"/>
      <c r="AF85" s="657"/>
      <c r="AG85" s="657"/>
      <c r="AH85" s="657"/>
      <c r="AI85" s="657"/>
      <c r="AJ85" s="657"/>
      <c r="AK85" s="657"/>
      <c r="AL85" s="657"/>
      <c r="AM85" s="657"/>
      <c r="AN85" s="657"/>
      <c r="AO85" s="657"/>
      <c r="AP85" s="657"/>
      <c r="AQ85" s="657"/>
      <c r="AR85" s="657"/>
      <c r="AS85" s="657"/>
      <c r="AT85" s="657"/>
      <c r="AU85" s="657"/>
      <c r="AV85" s="657"/>
      <c r="AW85" s="657"/>
      <c r="AX85" s="657"/>
      <c r="AY85" s="657"/>
      <c r="AZ85" s="657"/>
      <c r="BA85" s="657"/>
      <c r="BB85" s="657"/>
      <c r="BC85" s="657"/>
      <c r="BD85" s="657"/>
      <c r="BE85" s="657"/>
      <c r="BF85" s="657"/>
      <c r="BG85" s="657"/>
      <c r="BH85" s="657"/>
      <c r="BI85" s="657"/>
      <c r="BJ85" s="657"/>
      <c r="BK85" s="657"/>
      <c r="BL85" s="657"/>
      <c r="BM85" s="657"/>
      <c r="BN85" s="657"/>
      <c r="BO85" s="658"/>
      <c r="BP85" s="121"/>
      <c r="BQ85" s="127"/>
    </row>
    <row r="86" spans="1:69" ht="5.0999999999999996" customHeight="1" x14ac:dyDescent="0.2">
      <c r="A86" s="24"/>
      <c r="B86" s="31"/>
      <c r="C86" s="662"/>
      <c r="D86" s="663"/>
      <c r="E86" s="663"/>
      <c r="F86" s="664"/>
      <c r="G86" s="662"/>
      <c r="H86" s="663"/>
      <c r="I86" s="663"/>
      <c r="J86" s="663"/>
      <c r="K86" s="663"/>
      <c r="L86" s="664"/>
      <c r="M86" s="662"/>
      <c r="N86" s="663"/>
      <c r="O86" s="663"/>
      <c r="P86" s="663"/>
      <c r="Q86" s="663"/>
      <c r="R86" s="664"/>
      <c r="S86" s="662"/>
      <c r="T86" s="663"/>
      <c r="U86" s="663"/>
      <c r="V86" s="663"/>
      <c r="W86" s="663"/>
      <c r="X86" s="664"/>
      <c r="Y86" s="662"/>
      <c r="Z86" s="663"/>
      <c r="AA86" s="663"/>
      <c r="AB86" s="663"/>
      <c r="AC86" s="663"/>
      <c r="AD86" s="663"/>
      <c r="AE86" s="634" t="s">
        <v>179</v>
      </c>
      <c r="AF86" s="628"/>
      <c r="AG86" s="628"/>
      <c r="AH86" s="628"/>
      <c r="AI86" s="628"/>
      <c r="AJ86" s="628"/>
      <c r="AK86" s="628"/>
      <c r="AL86" s="628"/>
      <c r="AM86" s="628"/>
      <c r="AN86" s="628"/>
      <c r="AO86" s="628"/>
      <c r="AP86" s="628"/>
      <c r="AQ86" s="628"/>
      <c r="AR86" s="628"/>
      <c r="AS86" s="628"/>
      <c r="AT86" s="628"/>
      <c r="AU86" s="628"/>
      <c r="AV86" s="635"/>
      <c r="AW86" s="635"/>
      <c r="AX86" s="635"/>
      <c r="AY86" s="635"/>
      <c r="AZ86" s="635"/>
      <c r="BA86" s="635"/>
      <c r="BB86" s="635"/>
      <c r="BC86" s="635"/>
      <c r="BD86" s="635"/>
      <c r="BE86" s="635"/>
      <c r="BF86" s="635"/>
      <c r="BG86" s="635"/>
      <c r="BH86" s="636" t="s">
        <v>76</v>
      </c>
      <c r="BI86" s="637"/>
      <c r="BJ86" s="38"/>
      <c r="BK86" s="38"/>
      <c r="BL86" s="38"/>
      <c r="BM86" s="38"/>
      <c r="BN86" s="38"/>
      <c r="BO86" s="147"/>
      <c r="BP86" s="121"/>
      <c r="BQ86" s="127"/>
    </row>
    <row r="87" spans="1:69" x14ac:dyDescent="0.2">
      <c r="A87" s="24"/>
      <c r="B87" s="31"/>
      <c r="C87" s="662"/>
      <c r="D87" s="663"/>
      <c r="E87" s="663"/>
      <c r="F87" s="664"/>
      <c r="G87" s="662"/>
      <c r="H87" s="663"/>
      <c r="I87" s="663"/>
      <c r="J87" s="663"/>
      <c r="K87" s="663"/>
      <c r="L87" s="664"/>
      <c r="M87" s="662"/>
      <c r="N87" s="663"/>
      <c r="O87" s="663"/>
      <c r="P87" s="663"/>
      <c r="Q87" s="663"/>
      <c r="R87" s="664"/>
      <c r="S87" s="662"/>
      <c r="T87" s="663"/>
      <c r="U87" s="663"/>
      <c r="V87" s="663"/>
      <c r="W87" s="663"/>
      <c r="X87" s="664"/>
      <c r="Y87" s="662"/>
      <c r="Z87" s="663"/>
      <c r="AA87" s="663"/>
      <c r="AB87" s="663"/>
      <c r="AC87" s="663"/>
      <c r="AD87" s="663"/>
      <c r="AE87" s="573"/>
      <c r="AF87" s="571"/>
      <c r="AG87" s="571"/>
      <c r="AH87" s="571"/>
      <c r="AI87" s="571"/>
      <c r="AJ87" s="571"/>
      <c r="AK87" s="571"/>
      <c r="AL87" s="571"/>
      <c r="AM87" s="571"/>
      <c r="AN87" s="571"/>
      <c r="AO87" s="571"/>
      <c r="AP87" s="571"/>
      <c r="AQ87" s="571"/>
      <c r="AR87" s="571"/>
      <c r="AS87" s="571"/>
      <c r="AT87" s="571"/>
      <c r="AU87" s="571"/>
      <c r="AV87" s="543"/>
      <c r="AW87" s="543"/>
      <c r="AX87" s="543"/>
      <c r="AY87" s="543"/>
      <c r="AZ87" s="543"/>
      <c r="BA87" s="543"/>
      <c r="BB87" s="543"/>
      <c r="BC87" s="543"/>
      <c r="BD87" s="543"/>
      <c r="BE87" s="543"/>
      <c r="BF87" s="543"/>
      <c r="BG87" s="543"/>
      <c r="BH87" s="576"/>
      <c r="BI87" s="577"/>
      <c r="BJ87" s="63"/>
      <c r="BK87" s="638"/>
      <c r="BL87" s="639"/>
      <c r="BM87" s="639"/>
      <c r="BN87" s="640"/>
      <c r="BO87" s="51"/>
      <c r="BP87" s="121"/>
      <c r="BQ87" s="127"/>
    </row>
    <row r="88" spans="1:69" ht="5.0999999999999996" customHeight="1" x14ac:dyDescent="0.2">
      <c r="A88" s="24"/>
      <c r="B88" s="32"/>
      <c r="C88" s="665"/>
      <c r="D88" s="666"/>
      <c r="E88" s="666"/>
      <c r="F88" s="667"/>
      <c r="G88" s="665"/>
      <c r="H88" s="666"/>
      <c r="I88" s="666"/>
      <c r="J88" s="666"/>
      <c r="K88" s="666"/>
      <c r="L88" s="667"/>
      <c r="M88" s="665"/>
      <c r="N88" s="666"/>
      <c r="O88" s="666"/>
      <c r="P88" s="666"/>
      <c r="Q88" s="666"/>
      <c r="R88" s="667"/>
      <c r="S88" s="665"/>
      <c r="T88" s="666"/>
      <c r="U88" s="666"/>
      <c r="V88" s="666"/>
      <c r="W88" s="666"/>
      <c r="X88" s="667"/>
      <c r="Y88" s="665"/>
      <c r="Z88" s="666"/>
      <c r="AA88" s="666"/>
      <c r="AB88" s="666"/>
      <c r="AC88" s="666"/>
      <c r="AD88" s="666"/>
      <c r="AE88" s="574"/>
      <c r="AF88" s="575"/>
      <c r="AG88" s="575"/>
      <c r="AH88" s="575"/>
      <c r="AI88" s="575"/>
      <c r="AJ88" s="575"/>
      <c r="AK88" s="575"/>
      <c r="AL88" s="575"/>
      <c r="AM88" s="575"/>
      <c r="AN88" s="575"/>
      <c r="AO88" s="575"/>
      <c r="AP88" s="575"/>
      <c r="AQ88" s="575"/>
      <c r="AR88" s="575"/>
      <c r="AS88" s="575"/>
      <c r="AT88" s="575"/>
      <c r="AU88" s="575"/>
      <c r="AV88" s="546"/>
      <c r="AW88" s="546"/>
      <c r="AX88" s="546"/>
      <c r="AY88" s="546"/>
      <c r="AZ88" s="546"/>
      <c r="BA88" s="546"/>
      <c r="BB88" s="546"/>
      <c r="BC88" s="546"/>
      <c r="BD88" s="546"/>
      <c r="BE88" s="546"/>
      <c r="BF88" s="546"/>
      <c r="BG88" s="546"/>
      <c r="BH88" s="578"/>
      <c r="BI88" s="579"/>
      <c r="BJ88" s="45"/>
      <c r="BK88" s="45"/>
      <c r="BL88" s="45"/>
      <c r="BM88" s="45"/>
      <c r="BN88" s="45"/>
      <c r="BO88" s="52"/>
      <c r="BP88" s="121"/>
      <c r="BQ88" s="127"/>
    </row>
    <row r="89" spans="1:69" ht="5.0999999999999996" customHeight="1" x14ac:dyDescent="0.2">
      <c r="A89" s="24"/>
      <c r="B89" s="27"/>
      <c r="C89" s="600" t="s">
        <v>39</v>
      </c>
      <c r="D89" s="628"/>
      <c r="E89" s="628"/>
      <c r="F89" s="629"/>
      <c r="G89" s="146"/>
      <c r="H89" s="44"/>
      <c r="I89" s="44"/>
      <c r="J89" s="44"/>
      <c r="K89" s="44"/>
      <c r="L89" s="44"/>
      <c r="M89" s="146"/>
      <c r="N89" s="44"/>
      <c r="O89" s="44"/>
      <c r="P89" s="44"/>
      <c r="Q89" s="44"/>
      <c r="R89" s="44"/>
      <c r="S89" s="146"/>
      <c r="T89" s="44"/>
      <c r="U89" s="44"/>
      <c r="V89" s="44"/>
      <c r="W89" s="44"/>
      <c r="X89" s="147"/>
      <c r="Y89" s="44"/>
      <c r="Z89" s="44"/>
      <c r="AA89" s="44"/>
      <c r="AB89" s="44"/>
      <c r="AC89" s="44"/>
      <c r="AD89" s="44"/>
      <c r="AE89" s="634" t="s">
        <v>180</v>
      </c>
      <c r="AF89" s="628"/>
      <c r="AG89" s="628"/>
      <c r="AH89" s="628"/>
      <c r="AI89" s="628"/>
      <c r="AJ89" s="628"/>
      <c r="AK89" s="628"/>
      <c r="AL89" s="628"/>
      <c r="AM89" s="628"/>
      <c r="AN89" s="628"/>
      <c r="AO89" s="628"/>
      <c r="AP89" s="628"/>
      <c r="AQ89" s="628"/>
      <c r="AR89" s="628"/>
      <c r="AS89" s="628"/>
      <c r="AT89" s="628"/>
      <c r="AU89" s="628"/>
      <c r="AV89" s="635"/>
      <c r="AW89" s="635"/>
      <c r="AX89" s="635"/>
      <c r="AY89" s="635"/>
      <c r="AZ89" s="635"/>
      <c r="BA89" s="635"/>
      <c r="BB89" s="635"/>
      <c r="BC89" s="635"/>
      <c r="BD89" s="635"/>
      <c r="BE89" s="635"/>
      <c r="BF89" s="635"/>
      <c r="BG89" s="635"/>
      <c r="BH89" s="636" t="s">
        <v>78</v>
      </c>
      <c r="BI89" s="637"/>
      <c r="BJ89" s="44"/>
      <c r="BK89" s="44"/>
      <c r="BL89" s="44"/>
      <c r="BM89" s="44"/>
      <c r="BN89" s="44"/>
      <c r="BO89" s="147"/>
      <c r="BP89" s="121"/>
      <c r="BQ89" s="127"/>
    </row>
    <row r="90" spans="1:69" x14ac:dyDescent="0.2">
      <c r="A90" s="24"/>
      <c r="B90" s="27"/>
      <c r="C90" s="630"/>
      <c r="D90" s="571"/>
      <c r="E90" s="571"/>
      <c r="F90" s="631"/>
      <c r="G90" s="42"/>
      <c r="H90" s="610"/>
      <c r="I90" s="615"/>
      <c r="J90" s="615"/>
      <c r="K90" s="611"/>
      <c r="L90" s="51"/>
      <c r="M90" s="38"/>
      <c r="N90" s="597">
        <f>IF(COUNT($BK$75,H90)&lt;2,0,H90/$BK$75*100)</f>
        <v>0</v>
      </c>
      <c r="O90" s="598"/>
      <c r="P90" s="598"/>
      <c r="Q90" s="599"/>
      <c r="R90" s="38"/>
      <c r="S90" s="42"/>
      <c r="T90" s="597">
        <f>N90</f>
        <v>0</v>
      </c>
      <c r="U90" s="598"/>
      <c r="V90" s="598"/>
      <c r="W90" s="599"/>
      <c r="X90" s="51"/>
      <c r="Y90" s="38"/>
      <c r="Z90" s="597">
        <f>100-T90</f>
        <v>100</v>
      </c>
      <c r="AA90" s="598"/>
      <c r="AB90" s="598"/>
      <c r="AC90" s="599"/>
      <c r="AD90" s="38"/>
      <c r="AE90" s="573"/>
      <c r="AF90" s="571"/>
      <c r="AG90" s="571"/>
      <c r="AH90" s="571"/>
      <c r="AI90" s="571"/>
      <c r="AJ90" s="571"/>
      <c r="AK90" s="571"/>
      <c r="AL90" s="571"/>
      <c r="AM90" s="571"/>
      <c r="AN90" s="571"/>
      <c r="AO90" s="571"/>
      <c r="AP90" s="571"/>
      <c r="AQ90" s="571"/>
      <c r="AR90" s="571"/>
      <c r="AS90" s="571"/>
      <c r="AT90" s="571"/>
      <c r="AU90" s="571"/>
      <c r="AV90" s="572"/>
      <c r="AW90" s="572"/>
      <c r="AX90" s="572"/>
      <c r="AY90" s="572"/>
      <c r="AZ90" s="572"/>
      <c r="BA90" s="572"/>
      <c r="BB90" s="572"/>
      <c r="BC90" s="572"/>
      <c r="BD90" s="572"/>
      <c r="BE90" s="572"/>
      <c r="BF90" s="572"/>
      <c r="BG90" s="572"/>
      <c r="BH90" s="576"/>
      <c r="BI90" s="577"/>
      <c r="BJ90" s="63"/>
      <c r="BK90" s="638"/>
      <c r="BL90" s="639"/>
      <c r="BM90" s="639"/>
      <c r="BN90" s="640"/>
      <c r="BO90" s="51"/>
      <c r="BP90" s="121"/>
      <c r="BQ90" s="127"/>
    </row>
    <row r="91" spans="1:69" ht="5.0999999999999996" customHeight="1" x14ac:dyDescent="0.2">
      <c r="A91" s="24"/>
      <c r="B91" s="27"/>
      <c r="C91" s="632"/>
      <c r="D91" s="575"/>
      <c r="E91" s="575"/>
      <c r="F91" s="633"/>
      <c r="G91" s="43"/>
      <c r="H91" s="45"/>
      <c r="I91" s="45"/>
      <c r="J91" s="45"/>
      <c r="K91" s="45"/>
      <c r="L91" s="52"/>
      <c r="M91" s="45"/>
      <c r="N91" s="45"/>
      <c r="O91" s="45"/>
      <c r="P91" s="45"/>
      <c r="Q91" s="45"/>
      <c r="R91" s="45"/>
      <c r="S91" s="43"/>
      <c r="T91" s="45"/>
      <c r="U91" s="45"/>
      <c r="V91" s="45"/>
      <c r="W91" s="45"/>
      <c r="X91" s="52"/>
      <c r="Y91" s="45"/>
      <c r="Z91" s="45"/>
      <c r="AA91" s="45"/>
      <c r="AB91" s="45"/>
      <c r="AC91" s="45"/>
      <c r="AD91" s="45"/>
      <c r="AE91" s="574"/>
      <c r="AF91" s="575"/>
      <c r="AG91" s="575"/>
      <c r="AH91" s="575"/>
      <c r="AI91" s="575"/>
      <c r="AJ91" s="575"/>
      <c r="AK91" s="575"/>
      <c r="AL91" s="575"/>
      <c r="AM91" s="575"/>
      <c r="AN91" s="575"/>
      <c r="AO91" s="575"/>
      <c r="AP91" s="575"/>
      <c r="AQ91" s="575"/>
      <c r="AR91" s="575"/>
      <c r="AS91" s="575"/>
      <c r="AT91" s="575"/>
      <c r="AU91" s="575"/>
      <c r="AV91" s="546"/>
      <c r="AW91" s="546"/>
      <c r="AX91" s="546"/>
      <c r="AY91" s="546"/>
      <c r="AZ91" s="546"/>
      <c r="BA91" s="546"/>
      <c r="BB91" s="546"/>
      <c r="BC91" s="546"/>
      <c r="BD91" s="546"/>
      <c r="BE91" s="546"/>
      <c r="BF91" s="546"/>
      <c r="BG91" s="546"/>
      <c r="BH91" s="578"/>
      <c r="BI91" s="579"/>
      <c r="BJ91" s="45"/>
      <c r="BK91" s="45"/>
      <c r="BL91" s="45"/>
      <c r="BM91" s="45"/>
      <c r="BN91" s="45"/>
      <c r="BO91" s="52"/>
      <c r="BP91" s="121"/>
      <c r="BQ91" s="127"/>
    </row>
    <row r="92" spans="1:69" ht="5.0999999999999996" customHeight="1" x14ac:dyDescent="0.2">
      <c r="A92" s="24"/>
      <c r="B92" s="27"/>
      <c r="C92" s="600" t="s">
        <v>40</v>
      </c>
      <c r="D92" s="601"/>
      <c r="E92" s="601"/>
      <c r="F92" s="602"/>
      <c r="G92" s="146"/>
      <c r="H92" s="44"/>
      <c r="I92" s="44"/>
      <c r="J92" s="44"/>
      <c r="K92" s="44"/>
      <c r="L92" s="147"/>
      <c r="M92" s="44"/>
      <c r="N92" s="44"/>
      <c r="O92" s="44"/>
      <c r="P92" s="44"/>
      <c r="Q92" s="44"/>
      <c r="R92" s="44"/>
      <c r="S92" s="146"/>
      <c r="T92" s="44"/>
      <c r="U92" s="44"/>
      <c r="V92" s="44"/>
      <c r="W92" s="44"/>
      <c r="X92" s="147"/>
      <c r="Y92" s="44"/>
      <c r="Z92" s="44"/>
      <c r="AA92" s="44"/>
      <c r="AB92" s="44"/>
      <c r="AC92" s="44"/>
      <c r="AD92" s="44"/>
      <c r="AE92" s="609" t="s">
        <v>181</v>
      </c>
      <c r="AF92" s="571"/>
      <c r="AG92" s="571"/>
      <c r="AH92" s="571"/>
      <c r="AI92" s="571"/>
      <c r="AJ92" s="571"/>
      <c r="AK92" s="571"/>
      <c r="AL92" s="571"/>
      <c r="AM92" s="571"/>
      <c r="AN92" s="571"/>
      <c r="AO92" s="571"/>
      <c r="AP92" s="571"/>
      <c r="AQ92" s="571"/>
      <c r="AR92" s="571"/>
      <c r="AS92" s="571"/>
      <c r="AT92" s="571"/>
      <c r="AU92" s="571"/>
      <c r="AV92" s="572"/>
      <c r="AW92" s="572"/>
      <c r="AX92" s="572"/>
      <c r="AY92" s="572"/>
      <c r="AZ92" s="572"/>
      <c r="BA92" s="572"/>
      <c r="BB92" s="572"/>
      <c r="BC92" s="572"/>
      <c r="BD92" s="572"/>
      <c r="BE92" s="572"/>
      <c r="BF92" s="572"/>
      <c r="BG92" s="572"/>
      <c r="BH92" s="576" t="s">
        <v>79</v>
      </c>
      <c r="BI92" s="577"/>
      <c r="BJ92" s="38"/>
      <c r="BK92" s="38"/>
      <c r="BL92" s="38"/>
      <c r="BM92" s="38"/>
      <c r="BN92" s="38"/>
      <c r="BO92" s="51"/>
      <c r="BP92" s="121"/>
      <c r="BQ92" s="127"/>
    </row>
    <row r="93" spans="1:69" x14ac:dyDescent="0.2">
      <c r="A93" s="24"/>
      <c r="B93" s="27"/>
      <c r="C93" s="603"/>
      <c r="D93" s="604"/>
      <c r="E93" s="604"/>
      <c r="F93" s="605"/>
      <c r="G93" s="42"/>
      <c r="H93" s="610"/>
      <c r="I93" s="615"/>
      <c r="J93" s="615"/>
      <c r="K93" s="611"/>
      <c r="L93" s="51"/>
      <c r="M93" s="38"/>
      <c r="N93" s="597">
        <f>IF(COUNT($BK$75,H93)&lt;2,0,H93/$BK$75*100)</f>
        <v>0</v>
      </c>
      <c r="O93" s="598"/>
      <c r="P93" s="598"/>
      <c r="Q93" s="599"/>
      <c r="R93" s="51"/>
      <c r="S93" s="38"/>
      <c r="T93" s="597">
        <f>T90+N93</f>
        <v>0</v>
      </c>
      <c r="U93" s="598"/>
      <c r="V93" s="598"/>
      <c r="W93" s="599"/>
      <c r="X93" s="51"/>
      <c r="Y93" s="38"/>
      <c r="Z93" s="597">
        <f>100-T93</f>
        <v>100</v>
      </c>
      <c r="AA93" s="598"/>
      <c r="AB93" s="598"/>
      <c r="AC93" s="599"/>
      <c r="AD93" s="38"/>
      <c r="AE93" s="573"/>
      <c r="AF93" s="571"/>
      <c r="AG93" s="571"/>
      <c r="AH93" s="571"/>
      <c r="AI93" s="571"/>
      <c r="AJ93" s="571"/>
      <c r="AK93" s="571"/>
      <c r="AL93" s="571"/>
      <c r="AM93" s="571"/>
      <c r="AN93" s="571"/>
      <c r="AO93" s="571"/>
      <c r="AP93" s="571"/>
      <c r="AQ93" s="571"/>
      <c r="AR93" s="571"/>
      <c r="AS93" s="571"/>
      <c r="AT93" s="571"/>
      <c r="AU93" s="571"/>
      <c r="AV93" s="572"/>
      <c r="AW93" s="572"/>
      <c r="AX93" s="572"/>
      <c r="AY93" s="572"/>
      <c r="AZ93" s="572"/>
      <c r="BA93" s="572"/>
      <c r="BB93" s="572"/>
      <c r="BC93" s="572"/>
      <c r="BD93" s="572"/>
      <c r="BE93" s="572"/>
      <c r="BF93" s="572"/>
      <c r="BG93" s="572"/>
      <c r="BH93" s="576"/>
      <c r="BI93" s="577"/>
      <c r="BJ93" s="63"/>
      <c r="BK93" s="597" t="str">
        <f>IF(T46="","",ROUND(T46*100,1))</f>
        <v/>
      </c>
      <c r="BL93" s="598"/>
      <c r="BM93" s="598"/>
      <c r="BN93" s="599"/>
      <c r="BO93" s="51"/>
      <c r="BP93" s="121"/>
      <c r="BQ93" s="127"/>
    </row>
    <row r="94" spans="1:69" ht="5.0999999999999996" customHeight="1" x14ac:dyDescent="0.2">
      <c r="A94" s="24"/>
      <c r="B94" s="27"/>
      <c r="C94" s="606"/>
      <c r="D94" s="607"/>
      <c r="E94" s="607"/>
      <c r="F94" s="608"/>
      <c r="G94" s="43"/>
      <c r="H94" s="45"/>
      <c r="I94" s="45"/>
      <c r="J94" s="45"/>
      <c r="K94" s="45"/>
      <c r="L94" s="52"/>
      <c r="M94" s="45"/>
      <c r="N94" s="45"/>
      <c r="O94" s="45"/>
      <c r="P94" s="45"/>
      <c r="Q94" s="45"/>
      <c r="R94" s="52"/>
      <c r="S94" s="45"/>
      <c r="T94" s="45"/>
      <c r="U94" s="45"/>
      <c r="V94" s="45"/>
      <c r="W94" s="45"/>
      <c r="X94" s="52"/>
      <c r="Y94" s="45"/>
      <c r="Z94" s="45"/>
      <c r="AA94" s="45"/>
      <c r="AB94" s="45"/>
      <c r="AC94" s="45"/>
      <c r="AD94" s="45"/>
      <c r="AE94" s="574"/>
      <c r="AF94" s="575"/>
      <c r="AG94" s="575"/>
      <c r="AH94" s="575"/>
      <c r="AI94" s="575"/>
      <c r="AJ94" s="575"/>
      <c r="AK94" s="575"/>
      <c r="AL94" s="575"/>
      <c r="AM94" s="575"/>
      <c r="AN94" s="575"/>
      <c r="AO94" s="575"/>
      <c r="AP94" s="575"/>
      <c r="AQ94" s="575"/>
      <c r="AR94" s="575"/>
      <c r="AS94" s="575"/>
      <c r="AT94" s="575"/>
      <c r="AU94" s="575"/>
      <c r="AV94" s="546"/>
      <c r="AW94" s="546"/>
      <c r="AX94" s="546"/>
      <c r="AY94" s="546"/>
      <c r="AZ94" s="546"/>
      <c r="BA94" s="546"/>
      <c r="BB94" s="546"/>
      <c r="BC94" s="546"/>
      <c r="BD94" s="546"/>
      <c r="BE94" s="546"/>
      <c r="BF94" s="546"/>
      <c r="BG94" s="546"/>
      <c r="BH94" s="578"/>
      <c r="BI94" s="579"/>
      <c r="BJ94" s="45"/>
      <c r="BK94" s="45"/>
      <c r="BL94" s="45"/>
      <c r="BM94" s="45"/>
      <c r="BN94" s="45"/>
      <c r="BO94" s="52"/>
      <c r="BP94" s="121"/>
      <c r="BQ94" s="127"/>
    </row>
    <row r="95" spans="1:69" ht="5.0999999999999996" customHeight="1" x14ac:dyDescent="0.2">
      <c r="A95" s="24"/>
      <c r="B95" s="27"/>
      <c r="C95" s="600" t="s">
        <v>41</v>
      </c>
      <c r="D95" s="601"/>
      <c r="E95" s="601"/>
      <c r="F95" s="602"/>
      <c r="G95" s="44"/>
      <c r="H95" s="44"/>
      <c r="I95" s="44"/>
      <c r="J95" s="44"/>
      <c r="K95" s="44"/>
      <c r="L95" s="147"/>
      <c r="M95" s="44"/>
      <c r="N95" s="44"/>
      <c r="O95" s="44"/>
      <c r="P95" s="44"/>
      <c r="Q95" s="44"/>
      <c r="R95" s="147"/>
      <c r="S95" s="44"/>
      <c r="T95" s="44"/>
      <c r="U95" s="44"/>
      <c r="V95" s="44"/>
      <c r="W95" s="44"/>
      <c r="X95" s="147"/>
      <c r="Y95" s="44"/>
      <c r="Z95" s="44"/>
      <c r="AA95" s="44"/>
      <c r="AB95" s="44"/>
      <c r="AC95" s="44"/>
      <c r="AD95" s="44"/>
      <c r="AE95" s="609" t="s">
        <v>182</v>
      </c>
      <c r="AF95" s="571"/>
      <c r="AG95" s="571"/>
      <c r="AH95" s="571"/>
      <c r="AI95" s="571"/>
      <c r="AJ95" s="571"/>
      <c r="AK95" s="571"/>
      <c r="AL95" s="571"/>
      <c r="AM95" s="571"/>
      <c r="AN95" s="571"/>
      <c r="AO95" s="571"/>
      <c r="AP95" s="571"/>
      <c r="AQ95" s="571"/>
      <c r="AR95" s="571"/>
      <c r="AS95" s="571"/>
      <c r="AT95" s="571"/>
      <c r="AU95" s="571"/>
      <c r="AV95" s="572"/>
      <c r="AW95" s="572"/>
      <c r="AX95" s="572"/>
      <c r="AY95" s="572"/>
      <c r="AZ95" s="572"/>
      <c r="BA95" s="572"/>
      <c r="BB95" s="572"/>
      <c r="BC95" s="572"/>
      <c r="BD95" s="572"/>
      <c r="BE95" s="572"/>
      <c r="BF95" s="572"/>
      <c r="BG95" s="572"/>
      <c r="BH95" s="576" t="s">
        <v>77</v>
      </c>
      <c r="BI95" s="577"/>
      <c r="BJ95" s="38"/>
      <c r="BK95" s="38"/>
      <c r="BL95" s="38"/>
      <c r="BM95" s="38"/>
      <c r="BN95" s="38"/>
      <c r="BO95" s="51"/>
      <c r="BP95" s="121"/>
      <c r="BQ95" s="127"/>
    </row>
    <row r="96" spans="1:69" x14ac:dyDescent="0.2">
      <c r="A96" s="24"/>
      <c r="B96" s="27"/>
      <c r="C96" s="603"/>
      <c r="D96" s="604"/>
      <c r="E96" s="604"/>
      <c r="F96" s="605"/>
      <c r="G96" s="38"/>
      <c r="H96" s="610"/>
      <c r="I96" s="615"/>
      <c r="J96" s="615"/>
      <c r="K96" s="611"/>
      <c r="L96" s="51"/>
      <c r="M96" s="38"/>
      <c r="N96" s="597">
        <f>IF(COUNT($BK$75,H96)&lt;2,0,H96/$BK$75*100)</f>
        <v>0</v>
      </c>
      <c r="O96" s="598"/>
      <c r="P96" s="598"/>
      <c r="Q96" s="599"/>
      <c r="R96" s="51"/>
      <c r="S96" s="38"/>
      <c r="T96" s="597">
        <f>T93+N96</f>
        <v>0</v>
      </c>
      <c r="U96" s="598"/>
      <c r="V96" s="598"/>
      <c r="W96" s="599"/>
      <c r="X96" s="51"/>
      <c r="Y96" s="38"/>
      <c r="Z96" s="597">
        <f>100-T96</f>
        <v>100</v>
      </c>
      <c r="AA96" s="598"/>
      <c r="AB96" s="598"/>
      <c r="AC96" s="599"/>
      <c r="AD96" s="38"/>
      <c r="AE96" s="573"/>
      <c r="AF96" s="571"/>
      <c r="AG96" s="571"/>
      <c r="AH96" s="571"/>
      <c r="AI96" s="571"/>
      <c r="AJ96" s="571"/>
      <c r="AK96" s="571"/>
      <c r="AL96" s="571"/>
      <c r="AM96" s="571"/>
      <c r="AN96" s="571"/>
      <c r="AO96" s="571"/>
      <c r="AP96" s="571"/>
      <c r="AQ96" s="571"/>
      <c r="AR96" s="571"/>
      <c r="AS96" s="571"/>
      <c r="AT96" s="571"/>
      <c r="AU96" s="571"/>
      <c r="AV96" s="572"/>
      <c r="AW96" s="572"/>
      <c r="AX96" s="572"/>
      <c r="AY96" s="572"/>
      <c r="AZ96" s="572"/>
      <c r="BA96" s="572"/>
      <c r="BB96" s="572"/>
      <c r="BC96" s="572"/>
      <c r="BD96" s="572"/>
      <c r="BE96" s="572"/>
      <c r="BF96" s="572"/>
      <c r="BG96" s="572"/>
      <c r="BH96" s="576"/>
      <c r="BI96" s="577"/>
      <c r="BJ96" s="63"/>
      <c r="BK96" s="589" t="str">
        <f>IF(COUNT(BK93,Z78)&lt;2,"",BK93*Z78/100)</f>
        <v/>
      </c>
      <c r="BL96" s="590"/>
      <c r="BM96" s="590"/>
      <c r="BN96" s="591"/>
      <c r="BO96" s="51"/>
      <c r="BP96" s="121"/>
      <c r="BQ96" s="127"/>
    </row>
    <row r="97" spans="1:69" ht="5.0999999999999996" customHeight="1" x14ac:dyDescent="0.2">
      <c r="A97" s="24"/>
      <c r="B97" s="27"/>
      <c r="C97" s="606"/>
      <c r="D97" s="607"/>
      <c r="E97" s="607"/>
      <c r="F97" s="608"/>
      <c r="G97" s="45"/>
      <c r="H97" s="45"/>
      <c r="I97" s="45"/>
      <c r="J97" s="45"/>
      <c r="K97" s="45"/>
      <c r="L97" s="52"/>
      <c r="M97" s="45"/>
      <c r="N97" s="45"/>
      <c r="O97" s="45"/>
      <c r="P97" s="45"/>
      <c r="Q97" s="45"/>
      <c r="R97" s="52"/>
      <c r="S97" s="45"/>
      <c r="T97" s="45"/>
      <c r="U97" s="45"/>
      <c r="V97" s="45"/>
      <c r="W97" s="45"/>
      <c r="X97" s="52"/>
      <c r="Y97" s="45"/>
      <c r="Z97" s="45"/>
      <c r="AA97" s="45"/>
      <c r="AB97" s="45"/>
      <c r="AC97" s="45"/>
      <c r="AD97" s="45"/>
      <c r="AE97" s="574"/>
      <c r="AF97" s="575"/>
      <c r="AG97" s="575"/>
      <c r="AH97" s="575"/>
      <c r="AI97" s="575"/>
      <c r="AJ97" s="575"/>
      <c r="AK97" s="575"/>
      <c r="AL97" s="575"/>
      <c r="AM97" s="575"/>
      <c r="AN97" s="575"/>
      <c r="AO97" s="575"/>
      <c r="AP97" s="575"/>
      <c r="AQ97" s="575"/>
      <c r="AR97" s="575"/>
      <c r="AS97" s="575"/>
      <c r="AT97" s="575"/>
      <c r="AU97" s="575"/>
      <c r="AV97" s="546"/>
      <c r="AW97" s="546"/>
      <c r="AX97" s="546"/>
      <c r="AY97" s="546"/>
      <c r="AZ97" s="546"/>
      <c r="BA97" s="546"/>
      <c r="BB97" s="546"/>
      <c r="BC97" s="546"/>
      <c r="BD97" s="546"/>
      <c r="BE97" s="546"/>
      <c r="BF97" s="546"/>
      <c r="BG97" s="546"/>
      <c r="BH97" s="578"/>
      <c r="BI97" s="579"/>
      <c r="BJ97" s="45"/>
      <c r="BK97" s="45"/>
      <c r="BL97" s="45"/>
      <c r="BM97" s="45"/>
      <c r="BN97" s="45"/>
      <c r="BO97" s="52"/>
      <c r="BP97" s="121"/>
      <c r="BQ97" s="127"/>
    </row>
    <row r="98" spans="1:69" ht="5.0999999999999996" customHeight="1" x14ac:dyDescent="0.2">
      <c r="A98" s="24"/>
      <c r="B98" s="27"/>
      <c r="C98" s="600" t="s">
        <v>42</v>
      </c>
      <c r="D98" s="601"/>
      <c r="E98" s="601"/>
      <c r="F98" s="602"/>
      <c r="G98" s="44"/>
      <c r="H98" s="44"/>
      <c r="I98" s="44"/>
      <c r="J98" s="44"/>
      <c r="K98" s="44"/>
      <c r="L98" s="147"/>
      <c r="M98" s="44"/>
      <c r="N98" s="44"/>
      <c r="O98" s="44"/>
      <c r="P98" s="44"/>
      <c r="Q98" s="44"/>
      <c r="R98" s="147"/>
      <c r="S98" s="44"/>
      <c r="T98" s="44"/>
      <c r="U98" s="44"/>
      <c r="V98" s="44"/>
      <c r="W98" s="44"/>
      <c r="X98" s="147"/>
      <c r="Y98" s="44"/>
      <c r="Z98" s="44"/>
      <c r="AA98" s="44"/>
      <c r="AB98" s="44"/>
      <c r="AC98" s="44"/>
      <c r="AD98" s="44"/>
      <c r="AE98" s="609" t="s">
        <v>183</v>
      </c>
      <c r="AF98" s="571"/>
      <c r="AG98" s="571"/>
      <c r="AH98" s="571"/>
      <c r="AI98" s="571"/>
      <c r="AJ98" s="571"/>
      <c r="AK98" s="571"/>
      <c r="AL98" s="571"/>
      <c r="AM98" s="571"/>
      <c r="AN98" s="571"/>
      <c r="AO98" s="571"/>
      <c r="AP98" s="571"/>
      <c r="AQ98" s="571"/>
      <c r="AR98" s="571"/>
      <c r="AS98" s="571"/>
      <c r="AT98" s="571"/>
      <c r="AU98" s="571"/>
      <c r="AV98" s="572"/>
      <c r="AW98" s="572"/>
      <c r="AX98" s="572"/>
      <c r="AY98" s="572"/>
      <c r="AZ98" s="572"/>
      <c r="BA98" s="572"/>
      <c r="BB98" s="572"/>
      <c r="BC98" s="572"/>
      <c r="BD98" s="572"/>
      <c r="BE98" s="572"/>
      <c r="BF98" s="572"/>
      <c r="BG98" s="572"/>
      <c r="BH98" s="576" t="s">
        <v>86</v>
      </c>
      <c r="BI98" s="577"/>
      <c r="BJ98" s="38"/>
      <c r="BK98" s="38"/>
      <c r="BL98" s="38"/>
      <c r="BM98" s="38"/>
      <c r="BN98" s="38"/>
      <c r="BO98" s="51"/>
      <c r="BP98" s="121"/>
      <c r="BQ98" s="127"/>
    </row>
    <row r="99" spans="1:69" x14ac:dyDescent="0.2">
      <c r="A99" s="24"/>
      <c r="B99" s="27"/>
      <c r="C99" s="603"/>
      <c r="D99" s="604"/>
      <c r="E99" s="604"/>
      <c r="F99" s="605"/>
      <c r="G99" s="38"/>
      <c r="H99" s="610"/>
      <c r="I99" s="615"/>
      <c r="J99" s="615"/>
      <c r="K99" s="611"/>
      <c r="L99" s="51"/>
      <c r="M99" s="38"/>
      <c r="N99" s="597">
        <f>IF(COUNT($BK$75,H99)&lt;2,0,H99/$BK$75*100)</f>
        <v>0</v>
      </c>
      <c r="O99" s="598"/>
      <c r="P99" s="598"/>
      <c r="Q99" s="599"/>
      <c r="R99" s="51"/>
      <c r="S99" s="38"/>
      <c r="T99" s="597">
        <f>T96+N99</f>
        <v>0</v>
      </c>
      <c r="U99" s="598"/>
      <c r="V99" s="598"/>
      <c r="W99" s="599"/>
      <c r="X99" s="51"/>
      <c r="Y99" s="38"/>
      <c r="Z99" s="597">
        <f>100-T99</f>
        <v>100</v>
      </c>
      <c r="AA99" s="598"/>
      <c r="AB99" s="598"/>
      <c r="AC99" s="599"/>
      <c r="AD99" s="38"/>
      <c r="AE99" s="573"/>
      <c r="AF99" s="571"/>
      <c r="AG99" s="571"/>
      <c r="AH99" s="571"/>
      <c r="AI99" s="571"/>
      <c r="AJ99" s="571"/>
      <c r="AK99" s="571"/>
      <c r="AL99" s="571"/>
      <c r="AM99" s="571"/>
      <c r="AN99" s="571"/>
      <c r="AO99" s="571"/>
      <c r="AP99" s="571"/>
      <c r="AQ99" s="571"/>
      <c r="AR99" s="571"/>
      <c r="AS99" s="571"/>
      <c r="AT99" s="571"/>
      <c r="AU99" s="571"/>
      <c r="AV99" s="572"/>
      <c r="AW99" s="572"/>
      <c r="AX99" s="572"/>
      <c r="AY99" s="572"/>
      <c r="AZ99" s="572"/>
      <c r="BA99" s="572"/>
      <c r="BB99" s="572"/>
      <c r="BC99" s="572"/>
      <c r="BD99" s="572"/>
      <c r="BE99" s="572"/>
      <c r="BF99" s="572"/>
      <c r="BG99" s="572"/>
      <c r="BH99" s="576"/>
      <c r="BI99" s="577"/>
      <c r="BJ99" s="63"/>
      <c r="BK99" s="589" t="str">
        <f>IF(OR(COUNT(BK96,BK90)&lt;2,BK90=0),"",BK96/BK90)</f>
        <v/>
      </c>
      <c r="BL99" s="590"/>
      <c r="BM99" s="590"/>
      <c r="BN99" s="591"/>
      <c r="BO99" s="51"/>
      <c r="BP99" s="121"/>
      <c r="BQ99" s="127"/>
    </row>
    <row r="100" spans="1:69" ht="5.0999999999999996" customHeight="1" x14ac:dyDescent="0.2">
      <c r="A100" s="24"/>
      <c r="B100" s="27"/>
      <c r="C100" s="606"/>
      <c r="D100" s="607"/>
      <c r="E100" s="607"/>
      <c r="F100" s="608"/>
      <c r="G100" s="45"/>
      <c r="H100" s="45"/>
      <c r="I100" s="45"/>
      <c r="J100" s="45"/>
      <c r="K100" s="45"/>
      <c r="L100" s="52"/>
      <c r="M100" s="45"/>
      <c r="N100" s="45"/>
      <c r="O100" s="45"/>
      <c r="P100" s="45"/>
      <c r="Q100" s="45"/>
      <c r="R100" s="52"/>
      <c r="S100" s="45"/>
      <c r="T100" s="45"/>
      <c r="U100" s="45"/>
      <c r="V100" s="45"/>
      <c r="W100" s="45"/>
      <c r="X100" s="52"/>
      <c r="Y100" s="45"/>
      <c r="Z100" s="45"/>
      <c r="AA100" s="45"/>
      <c r="AB100" s="45"/>
      <c r="AC100" s="45"/>
      <c r="AD100" s="45"/>
      <c r="AE100" s="574"/>
      <c r="AF100" s="575"/>
      <c r="AG100" s="575"/>
      <c r="AH100" s="575"/>
      <c r="AI100" s="575"/>
      <c r="AJ100" s="575"/>
      <c r="AK100" s="575"/>
      <c r="AL100" s="575"/>
      <c r="AM100" s="575"/>
      <c r="AN100" s="575"/>
      <c r="AO100" s="575"/>
      <c r="AP100" s="575"/>
      <c r="AQ100" s="575"/>
      <c r="AR100" s="575"/>
      <c r="AS100" s="575"/>
      <c r="AT100" s="575"/>
      <c r="AU100" s="575"/>
      <c r="AV100" s="546"/>
      <c r="AW100" s="546"/>
      <c r="AX100" s="546"/>
      <c r="AY100" s="546"/>
      <c r="AZ100" s="546"/>
      <c r="BA100" s="546"/>
      <c r="BB100" s="546"/>
      <c r="BC100" s="546"/>
      <c r="BD100" s="546"/>
      <c r="BE100" s="546"/>
      <c r="BF100" s="546"/>
      <c r="BG100" s="546"/>
      <c r="BH100" s="578"/>
      <c r="BI100" s="579"/>
      <c r="BJ100" s="45"/>
      <c r="BK100" s="45"/>
      <c r="BL100" s="45"/>
      <c r="BM100" s="45"/>
      <c r="BN100" s="45"/>
      <c r="BO100" s="52"/>
      <c r="BP100" s="121"/>
      <c r="BQ100" s="127"/>
    </row>
    <row r="101" spans="1:69" ht="5.0999999999999996" customHeight="1" x14ac:dyDescent="0.2">
      <c r="A101" s="24"/>
      <c r="B101" s="27"/>
      <c r="C101" s="600" t="s">
        <v>43</v>
      </c>
      <c r="D101" s="601"/>
      <c r="E101" s="601"/>
      <c r="F101" s="602"/>
      <c r="G101" s="44"/>
      <c r="H101" s="44"/>
      <c r="I101" s="44"/>
      <c r="J101" s="44"/>
      <c r="K101" s="44"/>
      <c r="L101" s="147"/>
      <c r="M101" s="44"/>
      <c r="N101" s="44"/>
      <c r="O101" s="44"/>
      <c r="P101" s="44"/>
      <c r="Q101" s="44"/>
      <c r="R101" s="147"/>
      <c r="S101" s="44"/>
      <c r="T101" s="44"/>
      <c r="U101" s="44"/>
      <c r="V101" s="44"/>
      <c r="W101" s="44"/>
      <c r="X101" s="147"/>
      <c r="Y101" s="44"/>
      <c r="Z101" s="44"/>
      <c r="AA101" s="44"/>
      <c r="AB101" s="44"/>
      <c r="AC101" s="44"/>
      <c r="AD101" s="44"/>
      <c r="AE101" s="609" t="s">
        <v>184</v>
      </c>
      <c r="AF101" s="571"/>
      <c r="AG101" s="571"/>
      <c r="AH101" s="571"/>
      <c r="AI101" s="571"/>
      <c r="AJ101" s="571"/>
      <c r="AK101" s="571"/>
      <c r="AL101" s="571"/>
      <c r="AM101" s="571"/>
      <c r="AN101" s="571"/>
      <c r="AO101" s="571"/>
      <c r="AP101" s="571"/>
      <c r="AQ101" s="571"/>
      <c r="AR101" s="571"/>
      <c r="AS101" s="571"/>
      <c r="AT101" s="571"/>
      <c r="AU101" s="571"/>
      <c r="AV101" s="572"/>
      <c r="AW101" s="572"/>
      <c r="AX101" s="572"/>
      <c r="AY101" s="572"/>
      <c r="AZ101" s="572"/>
      <c r="BA101" s="572"/>
      <c r="BB101" s="572"/>
      <c r="BC101" s="572"/>
      <c r="BD101" s="572"/>
      <c r="BE101" s="572"/>
      <c r="BF101" s="572"/>
      <c r="BG101" s="572"/>
      <c r="BH101" s="576" t="s">
        <v>185</v>
      </c>
      <c r="BI101" s="577"/>
      <c r="BJ101" s="38"/>
      <c r="BK101" s="38"/>
      <c r="BL101" s="38"/>
      <c r="BM101" s="38"/>
      <c r="BN101" s="38"/>
      <c r="BO101" s="51"/>
      <c r="BP101" s="121"/>
      <c r="BQ101" s="127"/>
    </row>
    <row r="102" spans="1:69" x14ac:dyDescent="0.2">
      <c r="A102" s="24"/>
      <c r="B102" s="27"/>
      <c r="C102" s="603"/>
      <c r="D102" s="604"/>
      <c r="E102" s="604"/>
      <c r="F102" s="605"/>
      <c r="G102" s="38"/>
      <c r="H102" s="610"/>
      <c r="I102" s="615"/>
      <c r="J102" s="615"/>
      <c r="K102" s="611"/>
      <c r="L102" s="51"/>
      <c r="M102" s="38"/>
      <c r="N102" s="597">
        <f>IF(COUNT($BK$75,H102)&lt;2,0,H102/$BK$75*100)</f>
        <v>0</v>
      </c>
      <c r="O102" s="598"/>
      <c r="P102" s="598"/>
      <c r="Q102" s="599"/>
      <c r="R102" s="51"/>
      <c r="S102" s="38"/>
      <c r="T102" s="597">
        <f>T99+N102</f>
        <v>0</v>
      </c>
      <c r="U102" s="598"/>
      <c r="V102" s="598"/>
      <c r="W102" s="599"/>
      <c r="X102" s="51"/>
      <c r="Y102" s="38"/>
      <c r="Z102" s="597">
        <f>100-T102</f>
        <v>100</v>
      </c>
      <c r="AA102" s="598"/>
      <c r="AB102" s="598"/>
      <c r="AC102" s="599"/>
      <c r="AD102" s="38"/>
      <c r="AE102" s="573"/>
      <c r="AF102" s="571"/>
      <c r="AG102" s="571"/>
      <c r="AH102" s="571"/>
      <c r="AI102" s="571"/>
      <c r="AJ102" s="571"/>
      <c r="AK102" s="571"/>
      <c r="AL102" s="571"/>
      <c r="AM102" s="571"/>
      <c r="AN102" s="571"/>
      <c r="AO102" s="571"/>
      <c r="AP102" s="571"/>
      <c r="AQ102" s="571"/>
      <c r="AR102" s="571"/>
      <c r="AS102" s="571"/>
      <c r="AT102" s="571"/>
      <c r="AU102" s="571"/>
      <c r="AV102" s="572"/>
      <c r="AW102" s="572"/>
      <c r="AX102" s="572"/>
      <c r="AY102" s="572"/>
      <c r="AZ102" s="572"/>
      <c r="BA102" s="572"/>
      <c r="BB102" s="572"/>
      <c r="BC102" s="572"/>
      <c r="BD102" s="572"/>
      <c r="BE102" s="572"/>
      <c r="BF102" s="572"/>
      <c r="BG102" s="572"/>
      <c r="BH102" s="576"/>
      <c r="BI102" s="577"/>
      <c r="BJ102" s="63"/>
      <c r="BK102" s="589" t="str">
        <f>IF(COUNT(BK93,BK96)&lt;2,"",BK93-BK96)</f>
        <v/>
      </c>
      <c r="BL102" s="590"/>
      <c r="BM102" s="590"/>
      <c r="BN102" s="591"/>
      <c r="BO102" s="51"/>
      <c r="BP102" s="121"/>
      <c r="BQ102" s="127"/>
    </row>
    <row r="103" spans="1:69" ht="5.0999999999999996" customHeight="1" x14ac:dyDescent="0.2">
      <c r="A103" s="24"/>
      <c r="B103" s="27"/>
      <c r="C103" s="606"/>
      <c r="D103" s="607"/>
      <c r="E103" s="607"/>
      <c r="F103" s="608"/>
      <c r="G103" s="45"/>
      <c r="H103" s="45"/>
      <c r="I103" s="45"/>
      <c r="J103" s="45"/>
      <c r="K103" s="45"/>
      <c r="L103" s="52"/>
      <c r="M103" s="45"/>
      <c r="N103" s="45"/>
      <c r="O103" s="45"/>
      <c r="P103" s="45"/>
      <c r="Q103" s="45"/>
      <c r="R103" s="52"/>
      <c r="S103" s="45"/>
      <c r="T103" s="45"/>
      <c r="U103" s="45"/>
      <c r="V103" s="45"/>
      <c r="W103" s="45"/>
      <c r="X103" s="52"/>
      <c r="Y103" s="45"/>
      <c r="Z103" s="45"/>
      <c r="AA103" s="45"/>
      <c r="AB103" s="45"/>
      <c r="AC103" s="45"/>
      <c r="AD103" s="45"/>
      <c r="AE103" s="574"/>
      <c r="AF103" s="575"/>
      <c r="AG103" s="575"/>
      <c r="AH103" s="575"/>
      <c r="AI103" s="575"/>
      <c r="AJ103" s="575"/>
      <c r="AK103" s="575"/>
      <c r="AL103" s="575"/>
      <c r="AM103" s="575"/>
      <c r="AN103" s="575"/>
      <c r="AO103" s="575"/>
      <c r="AP103" s="575"/>
      <c r="AQ103" s="575"/>
      <c r="AR103" s="575"/>
      <c r="AS103" s="575"/>
      <c r="AT103" s="575"/>
      <c r="AU103" s="575"/>
      <c r="AV103" s="546"/>
      <c r="AW103" s="546"/>
      <c r="AX103" s="546"/>
      <c r="AY103" s="546"/>
      <c r="AZ103" s="546"/>
      <c r="BA103" s="546"/>
      <c r="BB103" s="546"/>
      <c r="BC103" s="546"/>
      <c r="BD103" s="546"/>
      <c r="BE103" s="546"/>
      <c r="BF103" s="546"/>
      <c r="BG103" s="546"/>
      <c r="BH103" s="578"/>
      <c r="BI103" s="579"/>
      <c r="BJ103" s="45"/>
      <c r="BK103" s="45"/>
      <c r="BL103" s="45"/>
      <c r="BM103" s="45"/>
      <c r="BN103" s="45"/>
      <c r="BO103" s="52"/>
      <c r="BP103" s="121"/>
      <c r="BQ103" s="127"/>
    </row>
    <row r="104" spans="1:69" ht="5.0999999999999996" customHeight="1" x14ac:dyDescent="0.2">
      <c r="A104" s="24"/>
      <c r="B104" s="27"/>
      <c r="C104" s="600" t="s">
        <v>44</v>
      </c>
      <c r="D104" s="601"/>
      <c r="E104" s="601"/>
      <c r="F104" s="602"/>
      <c r="G104" s="44"/>
      <c r="H104" s="44"/>
      <c r="I104" s="44"/>
      <c r="J104" s="44"/>
      <c r="K104" s="44"/>
      <c r="L104" s="147"/>
      <c r="M104" s="44"/>
      <c r="N104" s="44"/>
      <c r="O104" s="44"/>
      <c r="P104" s="44"/>
      <c r="Q104" s="44"/>
      <c r="R104" s="147"/>
      <c r="S104" s="44"/>
      <c r="T104" s="44"/>
      <c r="U104" s="44"/>
      <c r="V104" s="44"/>
      <c r="W104" s="44"/>
      <c r="X104" s="147"/>
      <c r="Y104" s="44"/>
      <c r="Z104" s="44"/>
      <c r="AA104" s="44"/>
      <c r="AB104" s="44"/>
      <c r="AC104" s="44"/>
      <c r="AD104" s="44"/>
      <c r="AE104" s="609" t="s">
        <v>186</v>
      </c>
      <c r="AF104" s="571"/>
      <c r="AG104" s="571"/>
      <c r="AH104" s="571"/>
      <c r="AI104" s="571"/>
      <c r="AJ104" s="571"/>
      <c r="AK104" s="571"/>
      <c r="AL104" s="571"/>
      <c r="AM104" s="571"/>
      <c r="AN104" s="571"/>
      <c r="AO104" s="571"/>
      <c r="AP104" s="571"/>
      <c r="AQ104" s="571"/>
      <c r="AR104" s="571"/>
      <c r="AS104" s="571"/>
      <c r="AT104" s="571"/>
      <c r="AU104" s="571"/>
      <c r="AV104" s="572"/>
      <c r="AW104" s="572"/>
      <c r="AX104" s="572"/>
      <c r="AY104" s="572"/>
      <c r="AZ104" s="572"/>
      <c r="BA104" s="572"/>
      <c r="BB104" s="572"/>
      <c r="BC104" s="572"/>
      <c r="BD104" s="572"/>
      <c r="BE104" s="572"/>
      <c r="BF104" s="572"/>
      <c r="BG104" s="572"/>
      <c r="BH104" s="576" t="s">
        <v>187</v>
      </c>
      <c r="BI104" s="577"/>
      <c r="BJ104" s="38"/>
      <c r="BK104" s="38"/>
      <c r="BL104" s="38"/>
      <c r="BM104" s="38"/>
      <c r="BN104" s="38"/>
      <c r="BO104" s="51"/>
      <c r="BP104" s="121"/>
      <c r="BQ104" s="127"/>
    </row>
    <row r="105" spans="1:69" x14ac:dyDescent="0.2">
      <c r="A105" s="24"/>
      <c r="B105" s="27"/>
      <c r="C105" s="603"/>
      <c r="D105" s="604"/>
      <c r="E105" s="604"/>
      <c r="F105" s="605"/>
      <c r="G105" s="38"/>
      <c r="H105" s="622"/>
      <c r="I105" s="623"/>
      <c r="J105" s="623"/>
      <c r="K105" s="624"/>
      <c r="L105" s="51"/>
      <c r="M105" s="51"/>
      <c r="N105" s="597">
        <f>IF(COUNT($BK$75,H105)&lt;2,0,H105/$BK$75*100)</f>
        <v>0</v>
      </c>
      <c r="O105" s="598"/>
      <c r="P105" s="598"/>
      <c r="Q105" s="599"/>
      <c r="R105" s="51"/>
      <c r="S105" s="51"/>
      <c r="T105" s="625">
        <f>T102+N105</f>
        <v>0</v>
      </c>
      <c r="U105" s="626"/>
      <c r="V105" s="626"/>
      <c r="W105" s="627"/>
      <c r="X105" s="51"/>
      <c r="Y105" s="51"/>
      <c r="Z105" s="625">
        <f>100-T105</f>
        <v>100</v>
      </c>
      <c r="AA105" s="626"/>
      <c r="AB105" s="626"/>
      <c r="AC105" s="627"/>
      <c r="AD105" s="38"/>
      <c r="AE105" s="573"/>
      <c r="AF105" s="571"/>
      <c r="AG105" s="571"/>
      <c r="AH105" s="571"/>
      <c r="AI105" s="571"/>
      <c r="AJ105" s="571"/>
      <c r="AK105" s="571"/>
      <c r="AL105" s="571"/>
      <c r="AM105" s="571"/>
      <c r="AN105" s="571"/>
      <c r="AO105" s="571"/>
      <c r="AP105" s="571"/>
      <c r="AQ105" s="571"/>
      <c r="AR105" s="571"/>
      <c r="AS105" s="571"/>
      <c r="AT105" s="571"/>
      <c r="AU105" s="571"/>
      <c r="AV105" s="572"/>
      <c r="AW105" s="572"/>
      <c r="AX105" s="572"/>
      <c r="AY105" s="572"/>
      <c r="AZ105" s="572"/>
      <c r="BA105" s="572"/>
      <c r="BB105" s="572"/>
      <c r="BC105" s="572"/>
      <c r="BD105" s="572"/>
      <c r="BE105" s="572"/>
      <c r="BF105" s="572"/>
      <c r="BG105" s="572"/>
      <c r="BH105" s="576"/>
      <c r="BI105" s="577"/>
      <c r="BJ105" s="63"/>
      <c r="BK105" s="589" t="str">
        <f>IF(OR(COUNT(BK102,BK87)&lt;2,BK87=0),"",BK102/BK87)</f>
        <v/>
      </c>
      <c r="BL105" s="590"/>
      <c r="BM105" s="590"/>
      <c r="BN105" s="591"/>
      <c r="BO105" s="51"/>
      <c r="BP105" s="121"/>
      <c r="BQ105" s="127"/>
    </row>
    <row r="106" spans="1:69" ht="5.0999999999999996" customHeight="1" x14ac:dyDescent="0.2">
      <c r="A106" s="24"/>
      <c r="B106" s="27"/>
      <c r="C106" s="606"/>
      <c r="D106" s="607"/>
      <c r="E106" s="607"/>
      <c r="F106" s="608"/>
      <c r="G106" s="45"/>
      <c r="H106" s="45"/>
      <c r="I106" s="45"/>
      <c r="J106" s="45"/>
      <c r="K106" s="45"/>
      <c r="L106" s="52"/>
      <c r="M106" s="45"/>
      <c r="N106" s="45"/>
      <c r="O106" s="45"/>
      <c r="P106" s="45"/>
      <c r="Q106" s="45"/>
      <c r="R106" s="52"/>
      <c r="S106" s="45"/>
      <c r="T106" s="45"/>
      <c r="U106" s="45"/>
      <c r="V106" s="45"/>
      <c r="W106" s="45"/>
      <c r="X106" s="52"/>
      <c r="Y106" s="45"/>
      <c r="Z106" s="45"/>
      <c r="AA106" s="45"/>
      <c r="AB106" s="45"/>
      <c r="AC106" s="45"/>
      <c r="AD106" s="45"/>
      <c r="AE106" s="574"/>
      <c r="AF106" s="575"/>
      <c r="AG106" s="575"/>
      <c r="AH106" s="575"/>
      <c r="AI106" s="575"/>
      <c r="AJ106" s="575"/>
      <c r="AK106" s="575"/>
      <c r="AL106" s="575"/>
      <c r="AM106" s="575"/>
      <c r="AN106" s="575"/>
      <c r="AO106" s="575"/>
      <c r="AP106" s="575"/>
      <c r="AQ106" s="575"/>
      <c r="AR106" s="575"/>
      <c r="AS106" s="575"/>
      <c r="AT106" s="575"/>
      <c r="AU106" s="575"/>
      <c r="AV106" s="546"/>
      <c r="AW106" s="546"/>
      <c r="AX106" s="546"/>
      <c r="AY106" s="546"/>
      <c r="AZ106" s="546"/>
      <c r="BA106" s="546"/>
      <c r="BB106" s="546"/>
      <c r="BC106" s="546"/>
      <c r="BD106" s="546"/>
      <c r="BE106" s="546"/>
      <c r="BF106" s="546"/>
      <c r="BG106" s="546"/>
      <c r="BH106" s="578"/>
      <c r="BI106" s="579"/>
      <c r="BJ106" s="45"/>
      <c r="BK106" s="45"/>
      <c r="BL106" s="45"/>
      <c r="BM106" s="45"/>
      <c r="BN106" s="45"/>
      <c r="BO106" s="52"/>
      <c r="BP106" s="121"/>
      <c r="BQ106" s="127"/>
    </row>
    <row r="107" spans="1:69" ht="5.0999999999999996" customHeight="1" x14ac:dyDescent="0.2">
      <c r="A107" s="24"/>
      <c r="B107" s="27"/>
      <c r="C107" s="600" t="s">
        <v>45</v>
      </c>
      <c r="D107" s="601"/>
      <c r="E107" s="601"/>
      <c r="F107" s="602"/>
      <c r="G107" s="44"/>
      <c r="H107" s="47"/>
      <c r="I107" s="47"/>
      <c r="J107" s="47"/>
      <c r="K107" s="47"/>
      <c r="L107" s="147"/>
      <c r="M107" s="44"/>
      <c r="N107" s="47"/>
      <c r="O107" s="47"/>
      <c r="P107" s="47"/>
      <c r="Q107" s="47"/>
      <c r="R107" s="147"/>
      <c r="S107" s="44"/>
      <c r="T107" s="47"/>
      <c r="U107" s="47"/>
      <c r="V107" s="47"/>
      <c r="W107" s="47"/>
      <c r="X107" s="147"/>
      <c r="Y107" s="44"/>
      <c r="Z107" s="47"/>
      <c r="AA107" s="47"/>
      <c r="AB107" s="47"/>
      <c r="AC107" s="47"/>
      <c r="AD107" s="44"/>
      <c r="AE107" s="609" t="s">
        <v>188</v>
      </c>
      <c r="AF107" s="571"/>
      <c r="AG107" s="571"/>
      <c r="AH107" s="571"/>
      <c r="AI107" s="571"/>
      <c r="AJ107" s="571"/>
      <c r="AK107" s="571"/>
      <c r="AL107" s="571"/>
      <c r="AM107" s="571"/>
      <c r="AN107" s="571"/>
      <c r="AO107" s="571"/>
      <c r="AP107" s="571"/>
      <c r="AQ107" s="571"/>
      <c r="AR107" s="571"/>
      <c r="AS107" s="571"/>
      <c r="AT107" s="571"/>
      <c r="AU107" s="571"/>
      <c r="AV107" s="572"/>
      <c r="AW107" s="572"/>
      <c r="AX107" s="572"/>
      <c r="AY107" s="572"/>
      <c r="AZ107" s="572"/>
      <c r="BA107" s="572"/>
      <c r="BB107" s="572"/>
      <c r="BC107" s="572"/>
      <c r="BD107" s="572"/>
      <c r="BE107" s="572"/>
      <c r="BF107" s="572"/>
      <c r="BG107" s="572"/>
      <c r="BH107" s="576" t="s">
        <v>189</v>
      </c>
      <c r="BI107" s="577"/>
      <c r="BJ107" s="38"/>
      <c r="BK107" s="38"/>
      <c r="BL107" s="38"/>
      <c r="BM107" s="38"/>
      <c r="BN107" s="38"/>
      <c r="BO107" s="51"/>
      <c r="BP107" s="121"/>
      <c r="BQ107" s="127"/>
    </row>
    <row r="108" spans="1:69" x14ac:dyDescent="0.2">
      <c r="A108" s="24"/>
      <c r="B108" s="27"/>
      <c r="C108" s="603"/>
      <c r="D108" s="604"/>
      <c r="E108" s="604"/>
      <c r="F108" s="605"/>
      <c r="G108" s="38"/>
      <c r="H108" s="616"/>
      <c r="I108" s="617"/>
      <c r="J108" s="617"/>
      <c r="K108" s="618"/>
      <c r="L108" s="51"/>
      <c r="M108" s="38"/>
      <c r="N108" s="597">
        <f>IF(COUNT($BK$75,H108)&lt;2,0,H108/$BK$75*100)</f>
        <v>0</v>
      </c>
      <c r="O108" s="598"/>
      <c r="P108" s="598"/>
      <c r="Q108" s="599"/>
      <c r="R108" s="51"/>
      <c r="S108" s="38"/>
      <c r="T108" s="619">
        <f>T105+N108</f>
        <v>0</v>
      </c>
      <c r="U108" s="620"/>
      <c r="V108" s="620"/>
      <c r="W108" s="621"/>
      <c r="X108" s="51"/>
      <c r="Y108" s="38"/>
      <c r="Z108" s="619">
        <f>100-T108</f>
        <v>100</v>
      </c>
      <c r="AA108" s="620"/>
      <c r="AB108" s="620"/>
      <c r="AC108" s="621"/>
      <c r="AD108" s="38"/>
      <c r="AE108" s="573"/>
      <c r="AF108" s="571"/>
      <c r="AG108" s="571"/>
      <c r="AH108" s="571"/>
      <c r="AI108" s="571"/>
      <c r="AJ108" s="571"/>
      <c r="AK108" s="571"/>
      <c r="AL108" s="571"/>
      <c r="AM108" s="571"/>
      <c r="AN108" s="571"/>
      <c r="AO108" s="571"/>
      <c r="AP108" s="571"/>
      <c r="AQ108" s="571"/>
      <c r="AR108" s="571"/>
      <c r="AS108" s="571"/>
      <c r="AT108" s="571"/>
      <c r="AU108" s="571"/>
      <c r="AV108" s="572"/>
      <c r="AW108" s="572"/>
      <c r="AX108" s="572"/>
      <c r="AY108" s="572"/>
      <c r="AZ108" s="572"/>
      <c r="BA108" s="572"/>
      <c r="BB108" s="572"/>
      <c r="BC108" s="572"/>
      <c r="BD108" s="572"/>
      <c r="BE108" s="572"/>
      <c r="BF108" s="572"/>
      <c r="BG108" s="572"/>
      <c r="BH108" s="576"/>
      <c r="BI108" s="577"/>
      <c r="BJ108" s="63"/>
      <c r="BK108" s="589" t="str">
        <f>IF(COUNT(BK99,BK105)&lt;2,"",BK99+BK105)</f>
        <v/>
      </c>
      <c r="BL108" s="590"/>
      <c r="BM108" s="590"/>
      <c r="BN108" s="591"/>
      <c r="BO108" s="51"/>
      <c r="BP108" s="121"/>
      <c r="BQ108" s="127"/>
    </row>
    <row r="109" spans="1:69" ht="5.0999999999999996" customHeight="1" x14ac:dyDescent="0.2">
      <c r="A109" s="24"/>
      <c r="B109" s="27"/>
      <c r="C109" s="606"/>
      <c r="D109" s="607"/>
      <c r="E109" s="607"/>
      <c r="F109" s="608"/>
      <c r="G109" s="45"/>
      <c r="H109" s="45"/>
      <c r="I109" s="45"/>
      <c r="J109" s="45"/>
      <c r="K109" s="45"/>
      <c r="L109" s="52"/>
      <c r="M109" s="45"/>
      <c r="N109" s="45"/>
      <c r="O109" s="45"/>
      <c r="P109" s="45"/>
      <c r="Q109" s="45"/>
      <c r="R109" s="52"/>
      <c r="S109" s="45"/>
      <c r="T109" s="45"/>
      <c r="U109" s="45"/>
      <c r="V109" s="45"/>
      <c r="W109" s="45"/>
      <c r="X109" s="52"/>
      <c r="Y109" s="45"/>
      <c r="Z109" s="45"/>
      <c r="AA109" s="45"/>
      <c r="AB109" s="45"/>
      <c r="AC109" s="45"/>
      <c r="AD109" s="45"/>
      <c r="AE109" s="574"/>
      <c r="AF109" s="575"/>
      <c r="AG109" s="575"/>
      <c r="AH109" s="575"/>
      <c r="AI109" s="575"/>
      <c r="AJ109" s="575"/>
      <c r="AK109" s="575"/>
      <c r="AL109" s="575"/>
      <c r="AM109" s="575"/>
      <c r="AN109" s="575"/>
      <c r="AO109" s="575"/>
      <c r="AP109" s="575"/>
      <c r="AQ109" s="575"/>
      <c r="AR109" s="575"/>
      <c r="AS109" s="575"/>
      <c r="AT109" s="575"/>
      <c r="AU109" s="575"/>
      <c r="AV109" s="546"/>
      <c r="AW109" s="546"/>
      <c r="AX109" s="546"/>
      <c r="AY109" s="546"/>
      <c r="AZ109" s="546"/>
      <c r="BA109" s="546"/>
      <c r="BB109" s="546"/>
      <c r="BC109" s="546"/>
      <c r="BD109" s="546"/>
      <c r="BE109" s="546"/>
      <c r="BF109" s="546"/>
      <c r="BG109" s="546"/>
      <c r="BH109" s="578"/>
      <c r="BI109" s="579"/>
      <c r="BJ109" s="45"/>
      <c r="BK109" s="45"/>
      <c r="BL109" s="45"/>
      <c r="BM109" s="45"/>
      <c r="BN109" s="45"/>
      <c r="BO109" s="52"/>
      <c r="BP109" s="121"/>
      <c r="BQ109" s="127"/>
    </row>
    <row r="110" spans="1:69" ht="5.0999999999999996" customHeight="1" x14ac:dyDescent="0.2">
      <c r="A110" s="24"/>
      <c r="B110" s="27"/>
      <c r="C110" s="600" t="s">
        <v>46</v>
      </c>
      <c r="D110" s="601"/>
      <c r="E110" s="601"/>
      <c r="F110" s="602"/>
      <c r="G110" s="44"/>
      <c r="H110" s="44"/>
      <c r="I110" s="44"/>
      <c r="J110" s="44"/>
      <c r="K110" s="44"/>
      <c r="L110" s="147"/>
      <c r="M110" s="44"/>
      <c r="N110" s="44"/>
      <c r="O110" s="44"/>
      <c r="P110" s="44"/>
      <c r="Q110" s="44"/>
      <c r="R110" s="147"/>
      <c r="S110" s="44"/>
      <c r="T110" s="44"/>
      <c r="U110" s="44"/>
      <c r="V110" s="44"/>
      <c r="W110" s="44"/>
      <c r="X110" s="147"/>
      <c r="Y110" s="44"/>
      <c r="Z110" s="44"/>
      <c r="AA110" s="44"/>
      <c r="AB110" s="44"/>
      <c r="AC110" s="44"/>
      <c r="AD110" s="44"/>
      <c r="AE110" s="609" t="s">
        <v>190</v>
      </c>
      <c r="AF110" s="571"/>
      <c r="AG110" s="571"/>
      <c r="AH110" s="571"/>
      <c r="AI110" s="571"/>
      <c r="AJ110" s="571"/>
      <c r="AK110" s="571"/>
      <c r="AL110" s="571"/>
      <c r="AM110" s="571"/>
      <c r="AN110" s="571"/>
      <c r="AO110" s="571"/>
      <c r="AP110" s="571"/>
      <c r="AQ110" s="571"/>
      <c r="AR110" s="571"/>
      <c r="AS110" s="571"/>
      <c r="AT110" s="571"/>
      <c r="AU110" s="571"/>
      <c r="AV110" s="572"/>
      <c r="AW110" s="572"/>
      <c r="AX110" s="572"/>
      <c r="AY110" s="572"/>
      <c r="AZ110" s="572"/>
      <c r="BA110" s="572"/>
      <c r="BB110" s="572"/>
      <c r="BC110" s="572"/>
      <c r="BD110" s="572"/>
      <c r="BE110" s="572"/>
      <c r="BF110" s="572"/>
      <c r="BG110" s="572"/>
      <c r="BH110" s="576" t="s">
        <v>191</v>
      </c>
      <c r="BI110" s="577"/>
      <c r="BJ110" s="38"/>
      <c r="BK110" s="38"/>
      <c r="BL110" s="38"/>
      <c r="BM110" s="38"/>
      <c r="BN110" s="38"/>
      <c r="BO110" s="51"/>
      <c r="BP110" s="121"/>
      <c r="BQ110" s="127"/>
    </row>
    <row r="111" spans="1:69" x14ac:dyDescent="0.2">
      <c r="A111" s="24"/>
      <c r="B111" s="27"/>
      <c r="C111" s="603"/>
      <c r="D111" s="604"/>
      <c r="E111" s="604"/>
      <c r="F111" s="605"/>
      <c r="G111" s="38"/>
      <c r="H111" s="610"/>
      <c r="I111" s="615"/>
      <c r="J111" s="615"/>
      <c r="K111" s="611"/>
      <c r="L111" s="51"/>
      <c r="M111" s="38"/>
      <c r="N111" s="597">
        <f>IF(COUNT($BK$75,H111)&lt;2,0,H111/$BK$75*100)</f>
        <v>0</v>
      </c>
      <c r="O111" s="598"/>
      <c r="P111" s="598"/>
      <c r="Q111" s="599"/>
      <c r="R111" s="51"/>
      <c r="S111" s="38"/>
      <c r="T111" s="597">
        <f>T108+N111</f>
        <v>0</v>
      </c>
      <c r="U111" s="598"/>
      <c r="V111" s="598"/>
      <c r="W111" s="599"/>
      <c r="X111" s="51"/>
      <c r="Y111" s="38"/>
      <c r="Z111" s="597">
        <f>100-T111</f>
        <v>100</v>
      </c>
      <c r="AA111" s="598"/>
      <c r="AB111" s="598"/>
      <c r="AC111" s="599"/>
      <c r="AD111" s="38"/>
      <c r="AE111" s="573"/>
      <c r="AF111" s="571"/>
      <c r="AG111" s="571"/>
      <c r="AH111" s="571"/>
      <c r="AI111" s="571"/>
      <c r="AJ111" s="571"/>
      <c r="AK111" s="571"/>
      <c r="AL111" s="571"/>
      <c r="AM111" s="571"/>
      <c r="AN111" s="571"/>
      <c r="AO111" s="571"/>
      <c r="AP111" s="571"/>
      <c r="AQ111" s="571"/>
      <c r="AR111" s="571"/>
      <c r="AS111" s="571"/>
      <c r="AT111" s="571"/>
      <c r="AU111" s="571"/>
      <c r="AV111" s="572"/>
      <c r="AW111" s="572"/>
      <c r="AX111" s="572"/>
      <c r="AY111" s="572"/>
      <c r="AZ111" s="572"/>
      <c r="BA111" s="572"/>
      <c r="BB111" s="572"/>
      <c r="BC111" s="572"/>
      <c r="BD111" s="572"/>
      <c r="BE111" s="572"/>
      <c r="BF111" s="572"/>
      <c r="BG111" s="572"/>
      <c r="BH111" s="576"/>
      <c r="BI111" s="577"/>
      <c r="BJ111" s="63"/>
      <c r="BK111" s="589" t="str">
        <f>IF(BK108="","",BK108-100)</f>
        <v/>
      </c>
      <c r="BL111" s="590"/>
      <c r="BM111" s="590"/>
      <c r="BN111" s="591"/>
      <c r="BO111" s="51"/>
      <c r="BP111" s="121"/>
      <c r="BQ111" s="127"/>
    </row>
    <row r="112" spans="1:69" ht="5.0999999999999996" customHeight="1" x14ac:dyDescent="0.2">
      <c r="A112" s="24"/>
      <c r="B112" s="27"/>
      <c r="C112" s="606"/>
      <c r="D112" s="607"/>
      <c r="E112" s="607"/>
      <c r="F112" s="608"/>
      <c r="G112" s="45"/>
      <c r="H112" s="45"/>
      <c r="I112" s="45"/>
      <c r="J112" s="45"/>
      <c r="K112" s="45"/>
      <c r="L112" s="52"/>
      <c r="M112" s="45"/>
      <c r="N112" s="45"/>
      <c r="O112" s="45"/>
      <c r="P112" s="45"/>
      <c r="Q112" s="45"/>
      <c r="R112" s="52"/>
      <c r="S112" s="45"/>
      <c r="T112" s="45"/>
      <c r="U112" s="45"/>
      <c r="V112" s="45"/>
      <c r="W112" s="45"/>
      <c r="X112" s="52"/>
      <c r="Y112" s="45"/>
      <c r="Z112" s="45"/>
      <c r="AA112" s="45"/>
      <c r="AB112" s="45"/>
      <c r="AC112" s="45"/>
      <c r="AD112" s="45"/>
      <c r="AE112" s="574"/>
      <c r="AF112" s="575"/>
      <c r="AG112" s="575"/>
      <c r="AH112" s="575"/>
      <c r="AI112" s="575"/>
      <c r="AJ112" s="575"/>
      <c r="AK112" s="575"/>
      <c r="AL112" s="575"/>
      <c r="AM112" s="575"/>
      <c r="AN112" s="575"/>
      <c r="AO112" s="575"/>
      <c r="AP112" s="575"/>
      <c r="AQ112" s="575"/>
      <c r="AR112" s="575"/>
      <c r="AS112" s="575"/>
      <c r="AT112" s="575"/>
      <c r="AU112" s="575"/>
      <c r="AV112" s="546"/>
      <c r="AW112" s="546"/>
      <c r="AX112" s="546"/>
      <c r="AY112" s="546"/>
      <c r="AZ112" s="546"/>
      <c r="BA112" s="546"/>
      <c r="BB112" s="546"/>
      <c r="BC112" s="546"/>
      <c r="BD112" s="546"/>
      <c r="BE112" s="546"/>
      <c r="BF112" s="546"/>
      <c r="BG112" s="546"/>
      <c r="BH112" s="578"/>
      <c r="BI112" s="579"/>
      <c r="BJ112" s="45"/>
      <c r="BK112" s="45"/>
      <c r="BL112" s="45"/>
      <c r="BM112" s="45"/>
      <c r="BN112" s="45"/>
      <c r="BO112" s="52"/>
      <c r="BP112" s="121"/>
      <c r="BQ112" s="127"/>
    </row>
    <row r="113" spans="1:69" ht="5.0999999999999996" customHeight="1" x14ac:dyDescent="0.2">
      <c r="A113" s="24"/>
      <c r="B113" s="27"/>
      <c r="C113" s="600" t="s">
        <v>47</v>
      </c>
      <c r="D113" s="601"/>
      <c r="E113" s="601"/>
      <c r="F113" s="602"/>
      <c r="G113" s="44"/>
      <c r="H113" s="44"/>
      <c r="I113" s="44"/>
      <c r="J113" s="44"/>
      <c r="K113" s="44"/>
      <c r="L113" s="147"/>
      <c r="M113" s="44"/>
      <c r="N113" s="44"/>
      <c r="O113" s="44"/>
      <c r="P113" s="44"/>
      <c r="Q113" s="44"/>
      <c r="R113" s="147"/>
      <c r="S113" s="44"/>
      <c r="T113" s="44"/>
      <c r="U113" s="44"/>
      <c r="V113" s="44"/>
      <c r="W113" s="44"/>
      <c r="X113" s="147"/>
      <c r="Y113" s="44"/>
      <c r="Z113" s="44"/>
      <c r="AA113" s="44"/>
      <c r="AB113" s="44"/>
      <c r="AC113" s="44"/>
      <c r="AD113" s="44"/>
      <c r="AE113" s="609" t="s">
        <v>192</v>
      </c>
      <c r="AF113" s="571"/>
      <c r="AG113" s="571"/>
      <c r="AH113" s="571"/>
      <c r="AI113" s="571"/>
      <c r="AJ113" s="571"/>
      <c r="AK113" s="571"/>
      <c r="AL113" s="571"/>
      <c r="AM113" s="571"/>
      <c r="AN113" s="571"/>
      <c r="AO113" s="571"/>
      <c r="AP113" s="571"/>
      <c r="AQ113" s="571"/>
      <c r="AR113" s="571"/>
      <c r="AS113" s="571"/>
      <c r="AT113" s="571"/>
      <c r="AU113" s="571"/>
      <c r="AV113" s="572"/>
      <c r="AW113" s="572"/>
      <c r="AX113" s="572"/>
      <c r="AY113" s="572"/>
      <c r="AZ113" s="572"/>
      <c r="BA113" s="572"/>
      <c r="BB113" s="572"/>
      <c r="BC113" s="572"/>
      <c r="BD113" s="572"/>
      <c r="BE113" s="572"/>
      <c r="BF113" s="572"/>
      <c r="BG113" s="572"/>
      <c r="BH113" s="576" t="s">
        <v>193</v>
      </c>
      <c r="BI113" s="577"/>
      <c r="BJ113" s="38"/>
      <c r="BK113" s="38"/>
      <c r="BL113" s="38"/>
      <c r="BM113" s="38"/>
      <c r="BN113" s="38"/>
      <c r="BO113" s="51"/>
      <c r="BP113" s="121"/>
      <c r="BQ113" s="127"/>
    </row>
    <row r="114" spans="1:69" x14ac:dyDescent="0.2">
      <c r="A114" s="24"/>
      <c r="B114" s="27"/>
      <c r="C114" s="603"/>
      <c r="D114" s="604"/>
      <c r="E114" s="604"/>
      <c r="F114" s="605"/>
      <c r="G114" s="38"/>
      <c r="H114" s="610"/>
      <c r="I114" s="615"/>
      <c r="J114" s="615"/>
      <c r="K114" s="611"/>
      <c r="L114" s="51"/>
      <c r="M114" s="38"/>
      <c r="N114" s="597">
        <f>IF(COUNT($BK$75,H114)&lt;2,0,H114/$BK$75*100)</f>
        <v>0</v>
      </c>
      <c r="O114" s="598"/>
      <c r="P114" s="598"/>
      <c r="Q114" s="599"/>
      <c r="R114" s="51"/>
      <c r="S114" s="38"/>
      <c r="T114" s="597">
        <f>T111+N114</f>
        <v>0</v>
      </c>
      <c r="U114" s="598"/>
      <c r="V114" s="598"/>
      <c r="W114" s="599"/>
      <c r="X114" s="51"/>
      <c r="Y114" s="38"/>
      <c r="Z114" s="597">
        <f>100-T114</f>
        <v>100</v>
      </c>
      <c r="AA114" s="598"/>
      <c r="AB114" s="598"/>
      <c r="AC114" s="599"/>
      <c r="AD114" s="38"/>
      <c r="AE114" s="573"/>
      <c r="AF114" s="571"/>
      <c r="AG114" s="571"/>
      <c r="AH114" s="571"/>
      <c r="AI114" s="571"/>
      <c r="AJ114" s="571"/>
      <c r="AK114" s="571"/>
      <c r="AL114" s="571"/>
      <c r="AM114" s="571"/>
      <c r="AN114" s="571"/>
      <c r="AO114" s="571"/>
      <c r="AP114" s="571"/>
      <c r="AQ114" s="571"/>
      <c r="AR114" s="571"/>
      <c r="AS114" s="571"/>
      <c r="AT114" s="571"/>
      <c r="AU114" s="571"/>
      <c r="AV114" s="572"/>
      <c r="AW114" s="572"/>
      <c r="AX114" s="572"/>
      <c r="AY114" s="572"/>
      <c r="AZ114" s="572"/>
      <c r="BA114" s="572"/>
      <c r="BB114" s="572"/>
      <c r="BC114" s="572"/>
      <c r="BD114" s="572"/>
      <c r="BE114" s="572"/>
      <c r="BF114" s="572"/>
      <c r="BG114" s="572"/>
      <c r="BH114" s="576"/>
      <c r="BI114" s="577"/>
      <c r="BJ114" s="63"/>
      <c r="BK114" s="589" t="str">
        <f>IF(COUNT(BK111,BK90)&lt;2,"",BK111*BK90)</f>
        <v/>
      </c>
      <c r="BL114" s="590"/>
      <c r="BM114" s="590"/>
      <c r="BN114" s="591"/>
      <c r="BO114" s="51"/>
      <c r="BP114" s="121"/>
      <c r="BQ114" s="127"/>
    </row>
    <row r="115" spans="1:69" ht="5.0999999999999996" customHeight="1" x14ac:dyDescent="0.2">
      <c r="A115" s="24"/>
      <c r="B115" s="27"/>
      <c r="C115" s="606"/>
      <c r="D115" s="607"/>
      <c r="E115" s="607"/>
      <c r="F115" s="608"/>
      <c r="G115" s="45"/>
      <c r="H115" s="45"/>
      <c r="I115" s="45"/>
      <c r="J115" s="45"/>
      <c r="K115" s="45"/>
      <c r="L115" s="52"/>
      <c r="M115" s="45"/>
      <c r="N115" s="45"/>
      <c r="O115" s="45"/>
      <c r="P115" s="45"/>
      <c r="Q115" s="45"/>
      <c r="R115" s="52"/>
      <c r="S115" s="45"/>
      <c r="T115" s="45"/>
      <c r="U115" s="45"/>
      <c r="V115" s="45"/>
      <c r="W115" s="45"/>
      <c r="X115" s="52"/>
      <c r="Y115" s="45"/>
      <c r="Z115" s="45"/>
      <c r="AA115" s="45"/>
      <c r="AB115" s="45"/>
      <c r="AC115" s="45"/>
      <c r="AD115" s="45"/>
      <c r="AE115" s="574"/>
      <c r="AF115" s="575"/>
      <c r="AG115" s="575"/>
      <c r="AH115" s="575"/>
      <c r="AI115" s="575"/>
      <c r="AJ115" s="575"/>
      <c r="AK115" s="575"/>
      <c r="AL115" s="575"/>
      <c r="AM115" s="575"/>
      <c r="AN115" s="575"/>
      <c r="AO115" s="575"/>
      <c r="AP115" s="575"/>
      <c r="AQ115" s="575"/>
      <c r="AR115" s="575"/>
      <c r="AS115" s="575"/>
      <c r="AT115" s="575"/>
      <c r="AU115" s="575"/>
      <c r="AV115" s="546"/>
      <c r="AW115" s="546"/>
      <c r="AX115" s="546"/>
      <c r="AY115" s="546"/>
      <c r="AZ115" s="546"/>
      <c r="BA115" s="546"/>
      <c r="BB115" s="546"/>
      <c r="BC115" s="546"/>
      <c r="BD115" s="546"/>
      <c r="BE115" s="546"/>
      <c r="BF115" s="546"/>
      <c r="BG115" s="546"/>
      <c r="BH115" s="578"/>
      <c r="BI115" s="579"/>
      <c r="BJ115" s="45"/>
      <c r="BK115" s="45"/>
      <c r="BL115" s="45"/>
      <c r="BM115" s="45"/>
      <c r="BN115" s="45"/>
      <c r="BO115" s="52"/>
      <c r="BP115" s="121"/>
      <c r="BQ115" s="127"/>
    </row>
    <row r="116" spans="1:69" ht="5.0999999999999996" customHeight="1" x14ac:dyDescent="0.2">
      <c r="A116" s="24"/>
      <c r="B116" s="27"/>
      <c r="C116" s="600" t="s">
        <v>48</v>
      </c>
      <c r="D116" s="601"/>
      <c r="E116" s="601"/>
      <c r="F116" s="602"/>
      <c r="G116" s="44"/>
      <c r="H116" s="44"/>
      <c r="I116" s="44"/>
      <c r="J116" s="44"/>
      <c r="K116" s="44"/>
      <c r="L116" s="147"/>
      <c r="M116" s="44"/>
      <c r="N116" s="44"/>
      <c r="O116" s="44"/>
      <c r="P116" s="44"/>
      <c r="Q116" s="44"/>
      <c r="R116" s="147"/>
      <c r="S116" s="44"/>
      <c r="T116" s="44"/>
      <c r="U116" s="44"/>
      <c r="V116" s="44"/>
      <c r="W116" s="44"/>
      <c r="X116" s="147"/>
      <c r="Y116" s="44"/>
      <c r="Z116" s="44"/>
      <c r="AA116" s="44"/>
      <c r="AB116" s="44"/>
      <c r="AC116" s="44"/>
      <c r="AD116" s="44"/>
      <c r="AE116" s="570" t="s">
        <v>194</v>
      </c>
      <c r="AF116" s="571"/>
      <c r="AG116" s="571"/>
      <c r="AH116" s="571"/>
      <c r="AI116" s="571"/>
      <c r="AJ116" s="571"/>
      <c r="AK116" s="571"/>
      <c r="AL116" s="571"/>
      <c r="AM116" s="571"/>
      <c r="AN116" s="571"/>
      <c r="AO116" s="571"/>
      <c r="AP116" s="571"/>
      <c r="AQ116" s="571"/>
      <c r="AR116" s="571"/>
      <c r="AS116" s="571"/>
      <c r="AT116" s="571"/>
      <c r="AU116" s="571"/>
      <c r="AV116" s="572"/>
      <c r="AW116" s="572"/>
      <c r="AX116" s="572"/>
      <c r="AY116" s="572"/>
      <c r="AZ116" s="572"/>
      <c r="BA116" s="572"/>
      <c r="BB116" s="572"/>
      <c r="BC116" s="572"/>
      <c r="BD116" s="572"/>
      <c r="BE116" s="572"/>
      <c r="BF116" s="572"/>
      <c r="BG116" s="572"/>
      <c r="BH116" s="576" t="s">
        <v>195</v>
      </c>
      <c r="BI116" s="577"/>
      <c r="BJ116" s="38"/>
      <c r="BK116" s="38"/>
      <c r="BL116" s="38"/>
      <c r="BM116" s="38"/>
      <c r="BN116" s="38"/>
      <c r="BO116" s="51"/>
      <c r="BP116" s="121"/>
      <c r="BQ116" s="127"/>
    </row>
    <row r="117" spans="1:69" x14ac:dyDescent="0.2">
      <c r="A117" s="24"/>
      <c r="B117" s="27"/>
      <c r="C117" s="603"/>
      <c r="D117" s="604"/>
      <c r="E117" s="604"/>
      <c r="F117" s="605"/>
      <c r="G117" s="38"/>
      <c r="H117" s="610"/>
      <c r="I117" s="615"/>
      <c r="J117" s="615"/>
      <c r="K117" s="611"/>
      <c r="L117" s="51"/>
      <c r="M117" s="38"/>
      <c r="N117" s="597">
        <f>IF(COUNT($BK$75,H117)&lt;2,0,H117/$BK$75*100)</f>
        <v>0</v>
      </c>
      <c r="O117" s="598"/>
      <c r="P117" s="598"/>
      <c r="Q117" s="599"/>
      <c r="R117" s="51"/>
      <c r="S117" s="38"/>
      <c r="T117" s="597">
        <f>T114+N117</f>
        <v>0</v>
      </c>
      <c r="U117" s="598"/>
      <c r="V117" s="598"/>
      <c r="W117" s="599"/>
      <c r="X117" s="51"/>
      <c r="Y117" s="38"/>
      <c r="Z117" s="597">
        <f>100-T117</f>
        <v>100</v>
      </c>
      <c r="AA117" s="598"/>
      <c r="AB117" s="598"/>
      <c r="AC117" s="599"/>
      <c r="AD117" s="38"/>
      <c r="AE117" s="573"/>
      <c r="AF117" s="571"/>
      <c r="AG117" s="571"/>
      <c r="AH117" s="571"/>
      <c r="AI117" s="571"/>
      <c r="AJ117" s="571"/>
      <c r="AK117" s="571"/>
      <c r="AL117" s="571"/>
      <c r="AM117" s="571"/>
      <c r="AN117" s="571"/>
      <c r="AO117" s="571"/>
      <c r="AP117" s="571"/>
      <c r="AQ117" s="571"/>
      <c r="AR117" s="571"/>
      <c r="AS117" s="571"/>
      <c r="AT117" s="571"/>
      <c r="AU117" s="571"/>
      <c r="AV117" s="572"/>
      <c r="AW117" s="572"/>
      <c r="AX117" s="572"/>
      <c r="AY117" s="572"/>
      <c r="AZ117" s="572"/>
      <c r="BA117" s="572"/>
      <c r="BB117" s="572"/>
      <c r="BC117" s="572"/>
      <c r="BD117" s="572"/>
      <c r="BE117" s="572"/>
      <c r="BF117" s="572"/>
      <c r="BG117" s="572"/>
      <c r="BH117" s="576"/>
      <c r="BI117" s="577"/>
      <c r="BJ117" s="63"/>
      <c r="BK117" s="589" t="str">
        <f>IF(OR(COUNT(BK114,BK102)&lt;2,BK102=0),"",BK114/BK102*100)</f>
        <v/>
      </c>
      <c r="BL117" s="590"/>
      <c r="BM117" s="590"/>
      <c r="BN117" s="591"/>
      <c r="BO117" s="51"/>
      <c r="BP117" s="121"/>
      <c r="BQ117" s="127"/>
    </row>
    <row r="118" spans="1:69" ht="5.0999999999999996" customHeight="1" x14ac:dyDescent="0.2">
      <c r="A118" s="24"/>
      <c r="B118" s="27"/>
      <c r="C118" s="606"/>
      <c r="D118" s="607"/>
      <c r="E118" s="607"/>
      <c r="F118" s="608"/>
      <c r="G118" s="45"/>
      <c r="H118" s="45"/>
      <c r="I118" s="45"/>
      <c r="J118" s="45"/>
      <c r="K118" s="45"/>
      <c r="L118" s="52"/>
      <c r="M118" s="45"/>
      <c r="N118" s="45"/>
      <c r="O118" s="45"/>
      <c r="P118" s="45"/>
      <c r="Q118" s="45"/>
      <c r="R118" s="52"/>
      <c r="S118" s="45"/>
      <c r="T118" s="45"/>
      <c r="U118" s="45"/>
      <c r="V118" s="45"/>
      <c r="W118" s="45"/>
      <c r="X118" s="52"/>
      <c r="Y118" s="45"/>
      <c r="Z118" s="45"/>
      <c r="AA118" s="45"/>
      <c r="AB118" s="45"/>
      <c r="AC118" s="45"/>
      <c r="AD118" s="45"/>
      <c r="AE118" s="574"/>
      <c r="AF118" s="575"/>
      <c r="AG118" s="575"/>
      <c r="AH118" s="575"/>
      <c r="AI118" s="575"/>
      <c r="AJ118" s="575"/>
      <c r="AK118" s="575"/>
      <c r="AL118" s="575"/>
      <c r="AM118" s="575"/>
      <c r="AN118" s="575"/>
      <c r="AO118" s="575"/>
      <c r="AP118" s="575"/>
      <c r="AQ118" s="575"/>
      <c r="AR118" s="575"/>
      <c r="AS118" s="575"/>
      <c r="AT118" s="575"/>
      <c r="AU118" s="575"/>
      <c r="AV118" s="546"/>
      <c r="AW118" s="546"/>
      <c r="AX118" s="546"/>
      <c r="AY118" s="546"/>
      <c r="AZ118" s="546"/>
      <c r="BA118" s="546"/>
      <c r="BB118" s="546"/>
      <c r="BC118" s="546"/>
      <c r="BD118" s="546"/>
      <c r="BE118" s="546"/>
      <c r="BF118" s="546"/>
      <c r="BG118" s="546"/>
      <c r="BH118" s="578"/>
      <c r="BI118" s="579"/>
      <c r="BJ118" s="45"/>
      <c r="BK118" s="45"/>
      <c r="BL118" s="45"/>
      <c r="BM118" s="45"/>
      <c r="BN118" s="45"/>
      <c r="BO118" s="52"/>
      <c r="BP118" s="121"/>
      <c r="BQ118" s="127"/>
    </row>
    <row r="119" spans="1:69" ht="5.0999999999999996" customHeight="1" x14ac:dyDescent="0.2">
      <c r="A119" s="24"/>
      <c r="B119" s="27"/>
      <c r="C119" s="600" t="s">
        <v>49</v>
      </c>
      <c r="D119" s="601"/>
      <c r="E119" s="601"/>
      <c r="F119" s="602"/>
      <c r="G119" s="44"/>
      <c r="H119" s="44"/>
      <c r="I119" s="44"/>
      <c r="J119" s="44"/>
      <c r="K119" s="44"/>
      <c r="L119" s="147"/>
      <c r="M119" s="44"/>
      <c r="N119" s="44"/>
      <c r="O119" s="44"/>
      <c r="P119" s="44"/>
      <c r="Q119" s="44"/>
      <c r="R119" s="147"/>
      <c r="S119" s="44"/>
      <c r="T119" s="44"/>
      <c r="U119" s="44"/>
      <c r="V119" s="44"/>
      <c r="W119" s="44"/>
      <c r="X119" s="147"/>
      <c r="Y119" s="44"/>
      <c r="Z119" s="44"/>
      <c r="AA119" s="44"/>
      <c r="AB119" s="44"/>
      <c r="AC119" s="44"/>
      <c r="AD119" s="44"/>
      <c r="AE119" s="609" t="s">
        <v>196</v>
      </c>
      <c r="AF119" s="571"/>
      <c r="AG119" s="571"/>
      <c r="AH119" s="571"/>
      <c r="AI119" s="571"/>
      <c r="AJ119" s="571"/>
      <c r="AK119" s="571"/>
      <c r="AL119" s="571"/>
      <c r="AM119" s="571"/>
      <c r="AN119" s="571"/>
      <c r="AO119" s="571"/>
      <c r="AP119" s="571"/>
      <c r="AQ119" s="571"/>
      <c r="AR119" s="571"/>
      <c r="AS119" s="571"/>
      <c r="AT119" s="571"/>
      <c r="AU119" s="571"/>
      <c r="AV119" s="572"/>
      <c r="AW119" s="572"/>
      <c r="AX119" s="572"/>
      <c r="AY119" s="572"/>
      <c r="AZ119" s="572"/>
      <c r="BA119" s="572"/>
      <c r="BB119" s="572"/>
      <c r="BC119" s="572"/>
      <c r="BD119" s="572"/>
      <c r="BE119" s="572"/>
      <c r="BF119" s="572"/>
      <c r="BG119" s="572"/>
      <c r="BH119" s="576" t="s">
        <v>197</v>
      </c>
      <c r="BI119" s="577"/>
      <c r="BJ119" s="38"/>
      <c r="BK119" s="38"/>
      <c r="BL119" s="38"/>
      <c r="BM119" s="38"/>
      <c r="BN119" s="38"/>
      <c r="BO119" s="51"/>
      <c r="BP119" s="121"/>
      <c r="BQ119" s="127"/>
    </row>
    <row r="120" spans="1:69" x14ac:dyDescent="0.2">
      <c r="A120" s="24"/>
      <c r="B120" s="27"/>
      <c r="C120" s="603"/>
      <c r="D120" s="604"/>
      <c r="E120" s="604"/>
      <c r="F120" s="605"/>
      <c r="G120" s="38"/>
      <c r="H120" s="610"/>
      <c r="I120" s="615"/>
      <c r="J120" s="615"/>
      <c r="K120" s="611"/>
      <c r="L120" s="51"/>
      <c r="M120" s="38"/>
      <c r="N120" s="597">
        <f>IF(COUNT($BK$75,H120)&lt;2,0,H120/$BK$75*100)</f>
        <v>0</v>
      </c>
      <c r="O120" s="598"/>
      <c r="P120" s="598"/>
      <c r="Q120" s="599"/>
      <c r="R120" s="51"/>
      <c r="S120" s="38"/>
      <c r="T120" s="597">
        <f>T117+N120</f>
        <v>0</v>
      </c>
      <c r="U120" s="598"/>
      <c r="V120" s="598"/>
      <c r="W120" s="599"/>
      <c r="X120" s="51"/>
      <c r="Y120" s="38"/>
      <c r="Z120" s="597">
        <f>100-T120</f>
        <v>100</v>
      </c>
      <c r="AA120" s="598"/>
      <c r="AB120" s="598"/>
      <c r="AC120" s="599"/>
      <c r="AD120" s="38"/>
      <c r="AE120" s="573"/>
      <c r="AF120" s="571"/>
      <c r="AG120" s="571"/>
      <c r="AH120" s="571"/>
      <c r="AI120" s="571"/>
      <c r="AJ120" s="571"/>
      <c r="AK120" s="571"/>
      <c r="AL120" s="571"/>
      <c r="AM120" s="571"/>
      <c r="AN120" s="571"/>
      <c r="AO120" s="571"/>
      <c r="AP120" s="571"/>
      <c r="AQ120" s="571"/>
      <c r="AR120" s="571"/>
      <c r="AS120" s="571"/>
      <c r="AT120" s="571"/>
      <c r="AU120" s="571"/>
      <c r="AV120" s="572"/>
      <c r="AW120" s="572"/>
      <c r="AX120" s="572"/>
      <c r="AY120" s="572"/>
      <c r="AZ120" s="572"/>
      <c r="BA120" s="572"/>
      <c r="BB120" s="572"/>
      <c r="BC120" s="572"/>
      <c r="BD120" s="572"/>
      <c r="BE120" s="572"/>
      <c r="BF120" s="572"/>
      <c r="BG120" s="572"/>
      <c r="BH120" s="576"/>
      <c r="BI120" s="577"/>
      <c r="BJ120" s="63"/>
      <c r="BK120" s="589" t="str">
        <f>IF(BE37="","",BE37*100)</f>
        <v/>
      </c>
      <c r="BL120" s="590"/>
      <c r="BM120" s="590"/>
      <c r="BN120" s="591"/>
      <c r="BO120" s="51"/>
      <c r="BP120" s="121"/>
      <c r="BQ120" s="127"/>
    </row>
    <row r="121" spans="1:69" ht="5.0999999999999996" customHeight="1" x14ac:dyDescent="0.2">
      <c r="A121" s="24"/>
      <c r="B121" s="27"/>
      <c r="C121" s="606"/>
      <c r="D121" s="607"/>
      <c r="E121" s="607"/>
      <c r="F121" s="608"/>
      <c r="G121" s="45"/>
      <c r="H121" s="45"/>
      <c r="I121" s="45"/>
      <c r="J121" s="45"/>
      <c r="K121" s="45"/>
      <c r="L121" s="52"/>
      <c r="M121" s="45"/>
      <c r="N121" s="45"/>
      <c r="O121" s="45"/>
      <c r="P121" s="45"/>
      <c r="Q121" s="45"/>
      <c r="R121" s="52"/>
      <c r="S121" s="45"/>
      <c r="T121" s="45"/>
      <c r="U121" s="45"/>
      <c r="V121" s="45"/>
      <c r="W121" s="45"/>
      <c r="X121" s="52"/>
      <c r="Y121" s="45"/>
      <c r="Z121" s="45"/>
      <c r="AA121" s="45"/>
      <c r="AB121" s="45"/>
      <c r="AC121" s="45"/>
      <c r="AD121" s="45"/>
      <c r="AE121" s="574"/>
      <c r="AF121" s="575"/>
      <c r="AG121" s="575"/>
      <c r="AH121" s="575"/>
      <c r="AI121" s="575"/>
      <c r="AJ121" s="575"/>
      <c r="AK121" s="575"/>
      <c r="AL121" s="575"/>
      <c r="AM121" s="575"/>
      <c r="AN121" s="575"/>
      <c r="AO121" s="575"/>
      <c r="AP121" s="575"/>
      <c r="AQ121" s="575"/>
      <c r="AR121" s="575"/>
      <c r="AS121" s="575"/>
      <c r="AT121" s="575"/>
      <c r="AU121" s="575"/>
      <c r="AV121" s="546"/>
      <c r="AW121" s="546"/>
      <c r="AX121" s="546"/>
      <c r="AY121" s="546"/>
      <c r="AZ121" s="546"/>
      <c r="BA121" s="546"/>
      <c r="BB121" s="546"/>
      <c r="BC121" s="546"/>
      <c r="BD121" s="546"/>
      <c r="BE121" s="546"/>
      <c r="BF121" s="546"/>
      <c r="BG121" s="546"/>
      <c r="BH121" s="578"/>
      <c r="BI121" s="579"/>
      <c r="BJ121" s="45"/>
      <c r="BK121" s="45"/>
      <c r="BL121" s="45"/>
      <c r="BM121" s="45"/>
      <c r="BN121" s="45"/>
      <c r="BO121" s="52"/>
      <c r="BP121" s="121"/>
      <c r="BQ121" s="127"/>
    </row>
    <row r="122" spans="1:69" ht="5.0999999999999996" customHeight="1" x14ac:dyDescent="0.2">
      <c r="A122" s="24"/>
      <c r="B122" s="27"/>
      <c r="C122" s="603" t="s">
        <v>50</v>
      </c>
      <c r="D122" s="604"/>
      <c r="E122" s="604"/>
      <c r="F122" s="605"/>
      <c r="G122" s="38"/>
      <c r="H122" s="38"/>
      <c r="I122" s="38"/>
      <c r="J122" s="38"/>
      <c r="K122" s="38"/>
      <c r="L122" s="51"/>
      <c r="M122" s="38"/>
      <c r="N122" s="38"/>
      <c r="O122" s="38"/>
      <c r="P122" s="38"/>
      <c r="Q122" s="38"/>
      <c r="R122" s="51"/>
      <c r="S122" s="38"/>
      <c r="T122" s="38"/>
      <c r="U122" s="38"/>
      <c r="V122" s="38"/>
      <c r="W122" s="38"/>
      <c r="X122" s="51"/>
      <c r="Y122" s="38"/>
      <c r="Z122" s="38"/>
      <c r="AA122" s="38"/>
      <c r="AB122" s="38"/>
      <c r="AC122" s="38"/>
      <c r="AD122" s="38"/>
      <c r="AE122" s="609" t="s">
        <v>198</v>
      </c>
      <c r="AF122" s="571"/>
      <c r="AG122" s="571"/>
      <c r="AH122" s="571"/>
      <c r="AI122" s="571"/>
      <c r="AJ122" s="571"/>
      <c r="AK122" s="571"/>
      <c r="AL122" s="571"/>
      <c r="AM122" s="571"/>
      <c r="AN122" s="571"/>
      <c r="AO122" s="571"/>
      <c r="AP122" s="571"/>
      <c r="AQ122" s="571"/>
      <c r="AR122" s="571"/>
      <c r="AS122" s="571"/>
      <c r="AT122" s="571"/>
      <c r="AU122" s="571"/>
      <c r="AV122" s="572"/>
      <c r="AW122" s="572"/>
      <c r="AX122" s="572"/>
      <c r="AY122" s="572"/>
      <c r="AZ122" s="572"/>
      <c r="BA122" s="572"/>
      <c r="BB122" s="572"/>
      <c r="BC122" s="572"/>
      <c r="BD122" s="572"/>
      <c r="BE122" s="572"/>
      <c r="BF122" s="572"/>
      <c r="BG122" s="572"/>
      <c r="BH122" s="576" t="s">
        <v>199</v>
      </c>
      <c r="BI122" s="577"/>
      <c r="BJ122" s="38"/>
      <c r="BK122" s="38"/>
      <c r="BL122" s="38"/>
      <c r="BM122" s="38"/>
      <c r="BN122" s="38"/>
      <c r="BO122" s="51"/>
      <c r="BP122" s="121"/>
      <c r="BQ122" s="127"/>
    </row>
    <row r="123" spans="1:69" x14ac:dyDescent="0.2">
      <c r="A123" s="24"/>
      <c r="B123" s="27"/>
      <c r="C123" s="603"/>
      <c r="D123" s="604"/>
      <c r="E123" s="604"/>
      <c r="F123" s="605"/>
      <c r="G123" s="38"/>
      <c r="H123" s="610"/>
      <c r="I123" s="615"/>
      <c r="J123" s="615"/>
      <c r="K123" s="611"/>
      <c r="L123" s="51"/>
      <c r="M123" s="38"/>
      <c r="N123" s="597">
        <f>IF(COUNT($BK$75,H123)&lt;2,0,H123/$BK$75*100)</f>
        <v>0</v>
      </c>
      <c r="O123" s="598"/>
      <c r="P123" s="598"/>
      <c r="Q123" s="599"/>
      <c r="R123" s="51"/>
      <c r="S123" s="38"/>
      <c r="T123" s="597">
        <f>T120+N123</f>
        <v>0</v>
      </c>
      <c r="U123" s="598"/>
      <c r="V123" s="598"/>
      <c r="W123" s="599"/>
      <c r="X123" s="51"/>
      <c r="Y123" s="38"/>
      <c r="Z123" s="597">
        <f>100-T123</f>
        <v>100</v>
      </c>
      <c r="AA123" s="598"/>
      <c r="AB123" s="598"/>
      <c r="AC123" s="599"/>
      <c r="AD123" s="38"/>
      <c r="AE123" s="573"/>
      <c r="AF123" s="571"/>
      <c r="AG123" s="571"/>
      <c r="AH123" s="571"/>
      <c r="AI123" s="571"/>
      <c r="AJ123" s="571"/>
      <c r="AK123" s="571"/>
      <c r="AL123" s="571"/>
      <c r="AM123" s="571"/>
      <c r="AN123" s="571"/>
      <c r="AO123" s="571"/>
      <c r="AP123" s="571"/>
      <c r="AQ123" s="571"/>
      <c r="AR123" s="571"/>
      <c r="AS123" s="571"/>
      <c r="AT123" s="571"/>
      <c r="AU123" s="571"/>
      <c r="AV123" s="572"/>
      <c r="AW123" s="572"/>
      <c r="AX123" s="572"/>
      <c r="AY123" s="572"/>
      <c r="AZ123" s="572"/>
      <c r="BA123" s="572"/>
      <c r="BB123" s="572"/>
      <c r="BC123" s="572"/>
      <c r="BD123" s="572"/>
      <c r="BE123" s="572"/>
      <c r="BF123" s="572"/>
      <c r="BG123" s="572"/>
      <c r="BH123" s="576"/>
      <c r="BI123" s="577"/>
      <c r="BJ123" s="63"/>
      <c r="BK123" s="589" t="str">
        <f>IF(COUNT(BK120,Z78)&lt;2,"",BK120*Z78/100)</f>
        <v/>
      </c>
      <c r="BL123" s="590"/>
      <c r="BM123" s="590"/>
      <c r="BN123" s="591"/>
      <c r="BO123" s="51"/>
      <c r="BP123" s="121"/>
      <c r="BQ123" s="127"/>
    </row>
    <row r="124" spans="1:69" ht="5.0999999999999996" customHeight="1" x14ac:dyDescent="0.2">
      <c r="A124" s="24"/>
      <c r="B124" s="27"/>
      <c r="C124" s="606"/>
      <c r="D124" s="607"/>
      <c r="E124" s="607"/>
      <c r="F124" s="608"/>
      <c r="G124" s="45"/>
      <c r="H124" s="45"/>
      <c r="I124" s="45"/>
      <c r="J124" s="45"/>
      <c r="K124" s="45"/>
      <c r="L124" s="52"/>
      <c r="M124" s="45"/>
      <c r="N124" s="45"/>
      <c r="O124" s="45"/>
      <c r="P124" s="45"/>
      <c r="Q124" s="45"/>
      <c r="R124" s="52"/>
      <c r="S124" s="45"/>
      <c r="T124" s="45"/>
      <c r="U124" s="45"/>
      <c r="V124" s="45"/>
      <c r="W124" s="45"/>
      <c r="X124" s="52"/>
      <c r="Y124" s="45"/>
      <c r="Z124" s="45"/>
      <c r="AA124" s="45"/>
      <c r="AB124" s="45"/>
      <c r="AC124" s="45"/>
      <c r="AD124" s="45"/>
      <c r="AE124" s="574"/>
      <c r="AF124" s="575"/>
      <c r="AG124" s="575"/>
      <c r="AH124" s="575"/>
      <c r="AI124" s="575"/>
      <c r="AJ124" s="575"/>
      <c r="AK124" s="575"/>
      <c r="AL124" s="575"/>
      <c r="AM124" s="575"/>
      <c r="AN124" s="575"/>
      <c r="AO124" s="575"/>
      <c r="AP124" s="575"/>
      <c r="AQ124" s="575"/>
      <c r="AR124" s="575"/>
      <c r="AS124" s="575"/>
      <c r="AT124" s="575"/>
      <c r="AU124" s="575"/>
      <c r="AV124" s="546"/>
      <c r="AW124" s="546"/>
      <c r="AX124" s="546"/>
      <c r="AY124" s="546"/>
      <c r="AZ124" s="546"/>
      <c r="BA124" s="546"/>
      <c r="BB124" s="546"/>
      <c r="BC124" s="546"/>
      <c r="BD124" s="546"/>
      <c r="BE124" s="546"/>
      <c r="BF124" s="546"/>
      <c r="BG124" s="546"/>
      <c r="BH124" s="578"/>
      <c r="BI124" s="579"/>
      <c r="BJ124" s="45"/>
      <c r="BK124" s="45"/>
      <c r="BL124" s="45"/>
      <c r="BM124" s="45"/>
      <c r="BN124" s="45"/>
      <c r="BO124" s="52"/>
      <c r="BP124" s="121"/>
      <c r="BQ124" s="127"/>
    </row>
    <row r="125" spans="1:69" ht="5.0999999999999996" customHeight="1" x14ac:dyDescent="0.2">
      <c r="A125" s="24"/>
      <c r="B125" s="27"/>
      <c r="C125" s="600" t="s">
        <v>51</v>
      </c>
      <c r="D125" s="601"/>
      <c r="E125" s="601"/>
      <c r="F125" s="602"/>
      <c r="G125" s="44"/>
      <c r="H125" s="44"/>
      <c r="I125" s="44"/>
      <c r="J125" s="44"/>
      <c r="K125" s="44"/>
      <c r="L125" s="147"/>
      <c r="M125" s="44"/>
      <c r="N125" s="44"/>
      <c r="O125" s="44"/>
      <c r="P125" s="44"/>
      <c r="Q125" s="44"/>
      <c r="R125" s="147"/>
      <c r="S125" s="44"/>
      <c r="T125" s="44"/>
      <c r="U125" s="44"/>
      <c r="V125" s="44"/>
      <c r="W125" s="44"/>
      <c r="X125" s="147"/>
      <c r="Y125" s="44"/>
      <c r="Z125" s="44"/>
      <c r="AA125" s="44"/>
      <c r="AB125" s="44"/>
      <c r="AC125" s="44"/>
      <c r="AD125" s="44"/>
      <c r="AE125" s="609" t="s">
        <v>200</v>
      </c>
      <c r="AF125" s="571"/>
      <c r="AG125" s="571"/>
      <c r="AH125" s="571"/>
      <c r="AI125" s="571"/>
      <c r="AJ125" s="571"/>
      <c r="AK125" s="571"/>
      <c r="AL125" s="571"/>
      <c r="AM125" s="571"/>
      <c r="AN125" s="571"/>
      <c r="AO125" s="571"/>
      <c r="AP125" s="571"/>
      <c r="AQ125" s="571"/>
      <c r="AR125" s="571"/>
      <c r="AS125" s="571"/>
      <c r="AT125" s="571"/>
      <c r="AU125" s="571"/>
      <c r="AV125" s="572"/>
      <c r="AW125" s="572"/>
      <c r="AX125" s="572"/>
      <c r="AY125" s="572"/>
      <c r="AZ125" s="572"/>
      <c r="BA125" s="572"/>
      <c r="BB125" s="572"/>
      <c r="BC125" s="572"/>
      <c r="BD125" s="572"/>
      <c r="BE125" s="572"/>
      <c r="BF125" s="572"/>
      <c r="BG125" s="572"/>
      <c r="BH125" s="576" t="s">
        <v>201</v>
      </c>
      <c r="BI125" s="577"/>
      <c r="BJ125" s="38"/>
      <c r="BK125" s="38"/>
      <c r="BL125" s="38"/>
      <c r="BM125" s="38"/>
      <c r="BN125" s="38"/>
      <c r="BO125" s="51"/>
      <c r="BP125" s="121"/>
      <c r="BQ125" s="127"/>
    </row>
    <row r="126" spans="1:69" x14ac:dyDescent="0.2">
      <c r="A126" s="24"/>
      <c r="B126" s="27"/>
      <c r="C126" s="603"/>
      <c r="D126" s="604"/>
      <c r="E126" s="604"/>
      <c r="F126" s="605"/>
      <c r="G126" s="38"/>
      <c r="H126" s="610"/>
      <c r="I126" s="615"/>
      <c r="J126" s="615"/>
      <c r="K126" s="611"/>
      <c r="L126" s="51"/>
      <c r="M126" s="38"/>
      <c r="N126" s="597">
        <f>IF(COUNT($BK$75,H126)&lt;2,0,H126/$BK$75*100)</f>
        <v>0</v>
      </c>
      <c r="O126" s="598"/>
      <c r="P126" s="598"/>
      <c r="Q126" s="599"/>
      <c r="R126" s="51"/>
      <c r="S126" s="38"/>
      <c r="T126" s="597">
        <f>T123+N126</f>
        <v>0</v>
      </c>
      <c r="U126" s="598"/>
      <c r="V126" s="598"/>
      <c r="W126" s="599"/>
      <c r="X126" s="51"/>
      <c r="Y126" s="38"/>
      <c r="Z126" s="597">
        <f>100-T126</f>
        <v>100</v>
      </c>
      <c r="AA126" s="598"/>
      <c r="AB126" s="598"/>
      <c r="AC126" s="599"/>
      <c r="AD126" s="38"/>
      <c r="AE126" s="573"/>
      <c r="AF126" s="571"/>
      <c r="AG126" s="571"/>
      <c r="AH126" s="571"/>
      <c r="AI126" s="571"/>
      <c r="AJ126" s="571"/>
      <c r="AK126" s="571"/>
      <c r="AL126" s="571"/>
      <c r="AM126" s="571"/>
      <c r="AN126" s="571"/>
      <c r="AO126" s="571"/>
      <c r="AP126" s="571"/>
      <c r="AQ126" s="571"/>
      <c r="AR126" s="571"/>
      <c r="AS126" s="571"/>
      <c r="AT126" s="571"/>
      <c r="AU126" s="571"/>
      <c r="AV126" s="572"/>
      <c r="AW126" s="572"/>
      <c r="AX126" s="572"/>
      <c r="AY126" s="572"/>
      <c r="AZ126" s="572"/>
      <c r="BA126" s="572"/>
      <c r="BB126" s="572"/>
      <c r="BC126" s="572"/>
      <c r="BD126" s="572"/>
      <c r="BE126" s="572"/>
      <c r="BF126" s="572"/>
      <c r="BG126" s="572"/>
      <c r="BH126" s="576"/>
      <c r="BI126" s="577"/>
      <c r="BJ126" s="63"/>
      <c r="BK126" s="589" t="str">
        <f>IF(COUNT(BK120,BK123)&lt;2,"",BK120-BK123)</f>
        <v/>
      </c>
      <c r="BL126" s="590"/>
      <c r="BM126" s="590"/>
      <c r="BN126" s="591"/>
      <c r="BO126" s="51"/>
      <c r="BP126" s="121"/>
      <c r="BQ126" s="127"/>
    </row>
    <row r="127" spans="1:69" ht="5.0999999999999996" customHeight="1" x14ac:dyDescent="0.2">
      <c r="A127" s="24"/>
      <c r="B127" s="27"/>
      <c r="C127" s="606"/>
      <c r="D127" s="607"/>
      <c r="E127" s="607"/>
      <c r="F127" s="608"/>
      <c r="G127" s="45"/>
      <c r="H127" s="45"/>
      <c r="I127" s="45"/>
      <c r="J127" s="45"/>
      <c r="K127" s="45"/>
      <c r="L127" s="52"/>
      <c r="M127" s="45"/>
      <c r="N127" s="45"/>
      <c r="O127" s="45"/>
      <c r="P127" s="45"/>
      <c r="Q127" s="45"/>
      <c r="R127" s="52"/>
      <c r="S127" s="45"/>
      <c r="T127" s="45"/>
      <c r="U127" s="45"/>
      <c r="V127" s="45"/>
      <c r="W127" s="45"/>
      <c r="X127" s="52"/>
      <c r="Y127" s="45"/>
      <c r="Z127" s="45"/>
      <c r="AA127" s="45"/>
      <c r="AB127" s="45"/>
      <c r="AC127" s="45"/>
      <c r="AD127" s="45"/>
      <c r="AE127" s="574"/>
      <c r="AF127" s="575"/>
      <c r="AG127" s="575"/>
      <c r="AH127" s="575"/>
      <c r="AI127" s="575"/>
      <c r="AJ127" s="575"/>
      <c r="AK127" s="575"/>
      <c r="AL127" s="575"/>
      <c r="AM127" s="575"/>
      <c r="AN127" s="575"/>
      <c r="AO127" s="575"/>
      <c r="AP127" s="575"/>
      <c r="AQ127" s="575"/>
      <c r="AR127" s="575"/>
      <c r="AS127" s="575"/>
      <c r="AT127" s="575"/>
      <c r="AU127" s="575"/>
      <c r="AV127" s="546"/>
      <c r="AW127" s="546"/>
      <c r="AX127" s="546"/>
      <c r="AY127" s="546"/>
      <c r="AZ127" s="546"/>
      <c r="BA127" s="546"/>
      <c r="BB127" s="546"/>
      <c r="BC127" s="546"/>
      <c r="BD127" s="546"/>
      <c r="BE127" s="546"/>
      <c r="BF127" s="546"/>
      <c r="BG127" s="546"/>
      <c r="BH127" s="578"/>
      <c r="BI127" s="579"/>
      <c r="BJ127" s="45"/>
      <c r="BK127" s="45"/>
      <c r="BL127" s="45"/>
      <c r="BM127" s="45"/>
      <c r="BN127" s="45"/>
      <c r="BO127" s="52"/>
      <c r="BP127" s="121"/>
      <c r="BQ127" s="127"/>
    </row>
    <row r="128" spans="1:69" ht="5.0999999999999996" customHeight="1" x14ac:dyDescent="0.2">
      <c r="A128" s="24"/>
      <c r="B128" s="27"/>
      <c r="C128" s="600" t="s">
        <v>202</v>
      </c>
      <c r="D128" s="601"/>
      <c r="E128" s="601"/>
      <c r="F128" s="602"/>
      <c r="G128" s="44"/>
      <c r="H128" s="44"/>
      <c r="I128" s="44"/>
      <c r="J128" s="44"/>
      <c r="K128" s="44"/>
      <c r="L128" s="147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609" t="s">
        <v>203</v>
      </c>
      <c r="AF128" s="571"/>
      <c r="AG128" s="571"/>
      <c r="AH128" s="571"/>
      <c r="AI128" s="571"/>
      <c r="AJ128" s="571"/>
      <c r="AK128" s="571"/>
      <c r="AL128" s="571"/>
      <c r="AM128" s="571"/>
      <c r="AN128" s="571"/>
      <c r="AO128" s="571"/>
      <c r="AP128" s="571"/>
      <c r="AQ128" s="571"/>
      <c r="AR128" s="571"/>
      <c r="AS128" s="571"/>
      <c r="AT128" s="571"/>
      <c r="AU128" s="571"/>
      <c r="AV128" s="572"/>
      <c r="AW128" s="572"/>
      <c r="AX128" s="572"/>
      <c r="AY128" s="572"/>
      <c r="AZ128" s="572"/>
      <c r="BA128" s="572"/>
      <c r="BB128" s="572"/>
      <c r="BC128" s="572"/>
      <c r="BD128" s="572"/>
      <c r="BE128" s="572"/>
      <c r="BF128" s="572"/>
      <c r="BG128" s="572"/>
      <c r="BH128" s="576" t="s">
        <v>204</v>
      </c>
      <c r="BI128" s="577"/>
      <c r="BJ128" s="38"/>
      <c r="BK128" s="38"/>
      <c r="BL128" s="38"/>
      <c r="BM128" s="38"/>
      <c r="BN128" s="38"/>
      <c r="BO128" s="51"/>
      <c r="BP128" s="121"/>
      <c r="BQ128" s="127"/>
    </row>
    <row r="129" spans="1:69" x14ac:dyDescent="0.2">
      <c r="A129" s="24"/>
      <c r="B129" s="27"/>
      <c r="C129" s="603"/>
      <c r="D129" s="604"/>
      <c r="E129" s="604"/>
      <c r="F129" s="605"/>
      <c r="G129" s="38"/>
      <c r="H129" s="610"/>
      <c r="I129" s="611"/>
      <c r="J129" s="612" t="s">
        <v>205</v>
      </c>
      <c r="K129" s="613"/>
      <c r="L129" s="51"/>
      <c r="M129" s="38"/>
      <c r="N129" s="597">
        <f>IF(COUNT($BK$81,H129)&lt;2,0,$BK$81+H129)</f>
        <v>0</v>
      </c>
      <c r="O129" s="598"/>
      <c r="P129" s="598"/>
      <c r="Q129" s="599"/>
      <c r="R129" s="38"/>
      <c r="S129" s="38"/>
      <c r="T129" s="614"/>
      <c r="U129" s="614"/>
      <c r="V129" s="614"/>
      <c r="W129" s="614"/>
      <c r="X129" s="38"/>
      <c r="Y129" s="38"/>
      <c r="Z129" s="614"/>
      <c r="AA129" s="614"/>
      <c r="AB129" s="614"/>
      <c r="AC129" s="614"/>
      <c r="AD129" s="38"/>
      <c r="AE129" s="573"/>
      <c r="AF129" s="571"/>
      <c r="AG129" s="571"/>
      <c r="AH129" s="571"/>
      <c r="AI129" s="571"/>
      <c r="AJ129" s="571"/>
      <c r="AK129" s="571"/>
      <c r="AL129" s="571"/>
      <c r="AM129" s="571"/>
      <c r="AN129" s="571"/>
      <c r="AO129" s="571"/>
      <c r="AP129" s="571"/>
      <c r="AQ129" s="571"/>
      <c r="AR129" s="571"/>
      <c r="AS129" s="571"/>
      <c r="AT129" s="571"/>
      <c r="AU129" s="571"/>
      <c r="AV129" s="572"/>
      <c r="AW129" s="572"/>
      <c r="AX129" s="572"/>
      <c r="AY129" s="572"/>
      <c r="AZ129" s="572"/>
      <c r="BA129" s="572"/>
      <c r="BB129" s="572"/>
      <c r="BC129" s="572"/>
      <c r="BD129" s="572"/>
      <c r="BE129" s="572"/>
      <c r="BF129" s="572"/>
      <c r="BG129" s="572"/>
      <c r="BH129" s="576"/>
      <c r="BI129" s="577"/>
      <c r="BJ129" s="63"/>
      <c r="BK129" s="589" t="str">
        <f>IF(OR(COUNT(BK126,BK87)&lt;2,BK87=0),"",BK126/BK87)</f>
        <v/>
      </c>
      <c r="BL129" s="590"/>
      <c r="BM129" s="590"/>
      <c r="BN129" s="591"/>
      <c r="BO129" s="51"/>
      <c r="BP129" s="121"/>
      <c r="BQ129" s="127"/>
    </row>
    <row r="130" spans="1:69" ht="5.0999999999999996" customHeight="1" x14ac:dyDescent="0.2">
      <c r="A130" s="24"/>
      <c r="B130" s="27"/>
      <c r="C130" s="606"/>
      <c r="D130" s="607"/>
      <c r="E130" s="607"/>
      <c r="F130" s="608"/>
      <c r="G130" s="43"/>
      <c r="H130" s="45"/>
      <c r="I130" s="45"/>
      <c r="J130" s="45"/>
      <c r="K130" s="45"/>
      <c r="L130" s="52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574"/>
      <c r="AF130" s="575"/>
      <c r="AG130" s="575"/>
      <c r="AH130" s="575"/>
      <c r="AI130" s="575"/>
      <c r="AJ130" s="575"/>
      <c r="AK130" s="575"/>
      <c r="AL130" s="575"/>
      <c r="AM130" s="575"/>
      <c r="AN130" s="575"/>
      <c r="AO130" s="575"/>
      <c r="AP130" s="575"/>
      <c r="AQ130" s="575"/>
      <c r="AR130" s="575"/>
      <c r="AS130" s="575"/>
      <c r="AT130" s="575"/>
      <c r="AU130" s="575"/>
      <c r="AV130" s="546"/>
      <c r="AW130" s="546"/>
      <c r="AX130" s="546"/>
      <c r="AY130" s="546"/>
      <c r="AZ130" s="546"/>
      <c r="BA130" s="546"/>
      <c r="BB130" s="546"/>
      <c r="BC130" s="546"/>
      <c r="BD130" s="546"/>
      <c r="BE130" s="546"/>
      <c r="BF130" s="546"/>
      <c r="BG130" s="546"/>
      <c r="BH130" s="578"/>
      <c r="BI130" s="579"/>
      <c r="BJ130" s="45"/>
      <c r="BK130" s="45"/>
      <c r="BL130" s="45"/>
      <c r="BM130" s="45"/>
      <c r="BN130" s="45"/>
      <c r="BO130" s="52"/>
      <c r="BP130" s="121"/>
      <c r="BQ130" s="127"/>
    </row>
    <row r="131" spans="1:69" ht="5.0999999999999996" customHeight="1" x14ac:dyDescent="0.2">
      <c r="A131" s="24"/>
      <c r="B131" s="27"/>
      <c r="C131" s="566" t="s">
        <v>206</v>
      </c>
      <c r="D131" s="566"/>
      <c r="E131" s="566"/>
      <c r="F131" s="566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570" t="s">
        <v>207</v>
      </c>
      <c r="AF131" s="571"/>
      <c r="AG131" s="571"/>
      <c r="AH131" s="571"/>
      <c r="AI131" s="571"/>
      <c r="AJ131" s="571"/>
      <c r="AK131" s="571"/>
      <c r="AL131" s="571"/>
      <c r="AM131" s="571"/>
      <c r="AN131" s="571"/>
      <c r="AO131" s="571"/>
      <c r="AP131" s="571"/>
      <c r="AQ131" s="571"/>
      <c r="AR131" s="571"/>
      <c r="AS131" s="571"/>
      <c r="AT131" s="571"/>
      <c r="AU131" s="571"/>
      <c r="AV131" s="572"/>
      <c r="AW131" s="572"/>
      <c r="AX131" s="572"/>
      <c r="AY131" s="572"/>
      <c r="AZ131" s="572"/>
      <c r="BA131" s="572"/>
      <c r="BB131" s="572"/>
      <c r="BC131" s="572"/>
      <c r="BD131" s="572"/>
      <c r="BE131" s="572"/>
      <c r="BF131" s="572"/>
      <c r="BG131" s="572"/>
      <c r="BH131" s="576" t="s">
        <v>208</v>
      </c>
      <c r="BI131" s="577"/>
      <c r="BJ131" s="38"/>
      <c r="BK131" s="38"/>
      <c r="BL131" s="38"/>
      <c r="BM131" s="38"/>
      <c r="BN131" s="38"/>
      <c r="BO131" s="51"/>
      <c r="BP131" s="121"/>
      <c r="BQ131" s="127"/>
    </row>
    <row r="132" spans="1:69" x14ac:dyDescent="0.2">
      <c r="A132" s="24"/>
      <c r="B132" s="27"/>
      <c r="C132" s="567"/>
      <c r="D132" s="567"/>
      <c r="E132" s="567"/>
      <c r="F132" s="567"/>
      <c r="G132" s="38"/>
      <c r="H132" s="580">
        <f>SUM(H90:K126)+N129</f>
        <v>0</v>
      </c>
      <c r="I132" s="581"/>
      <c r="J132" s="581"/>
      <c r="K132" s="582"/>
      <c r="L132" s="38"/>
      <c r="M132" s="38"/>
      <c r="N132" s="63"/>
      <c r="O132" s="63"/>
      <c r="P132" s="63"/>
      <c r="Q132" s="63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94"/>
      <c r="AE132" s="573"/>
      <c r="AF132" s="571"/>
      <c r="AG132" s="571"/>
      <c r="AH132" s="571"/>
      <c r="AI132" s="571"/>
      <c r="AJ132" s="571"/>
      <c r="AK132" s="571"/>
      <c r="AL132" s="571"/>
      <c r="AM132" s="571"/>
      <c r="AN132" s="571"/>
      <c r="AO132" s="571"/>
      <c r="AP132" s="571"/>
      <c r="AQ132" s="571"/>
      <c r="AR132" s="571"/>
      <c r="AS132" s="571"/>
      <c r="AT132" s="571"/>
      <c r="AU132" s="571"/>
      <c r="AV132" s="572"/>
      <c r="AW132" s="572"/>
      <c r="AX132" s="572"/>
      <c r="AY132" s="572"/>
      <c r="AZ132" s="572"/>
      <c r="BA132" s="572"/>
      <c r="BB132" s="572"/>
      <c r="BC132" s="572"/>
      <c r="BD132" s="572"/>
      <c r="BE132" s="572"/>
      <c r="BF132" s="572"/>
      <c r="BG132" s="572"/>
      <c r="BH132" s="576"/>
      <c r="BI132" s="577"/>
      <c r="BJ132" s="63"/>
      <c r="BK132" s="589" t="str">
        <f>IF(BK129="","",100-BK129)</f>
        <v/>
      </c>
      <c r="BL132" s="590"/>
      <c r="BM132" s="590"/>
      <c r="BN132" s="591"/>
      <c r="BO132" s="106"/>
      <c r="BP132" s="121"/>
      <c r="BQ132" s="127"/>
    </row>
    <row r="133" spans="1:69" ht="5.0999999999999996" customHeight="1" x14ac:dyDescent="0.2">
      <c r="A133" s="24"/>
      <c r="B133" s="27"/>
      <c r="C133" s="567"/>
      <c r="D133" s="567"/>
      <c r="E133" s="567"/>
      <c r="F133" s="567"/>
      <c r="G133" s="38"/>
      <c r="H133" s="583"/>
      <c r="I133" s="584"/>
      <c r="J133" s="584"/>
      <c r="K133" s="585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94"/>
      <c r="AE133" s="574"/>
      <c r="AF133" s="575"/>
      <c r="AG133" s="575"/>
      <c r="AH133" s="575"/>
      <c r="AI133" s="575"/>
      <c r="AJ133" s="575"/>
      <c r="AK133" s="575"/>
      <c r="AL133" s="575"/>
      <c r="AM133" s="575"/>
      <c r="AN133" s="575"/>
      <c r="AO133" s="575"/>
      <c r="AP133" s="575"/>
      <c r="AQ133" s="575"/>
      <c r="AR133" s="575"/>
      <c r="AS133" s="575"/>
      <c r="AT133" s="575"/>
      <c r="AU133" s="575"/>
      <c r="AV133" s="546"/>
      <c r="AW133" s="546"/>
      <c r="AX133" s="546"/>
      <c r="AY133" s="546"/>
      <c r="AZ133" s="546"/>
      <c r="BA133" s="546"/>
      <c r="BB133" s="546"/>
      <c r="BC133" s="546"/>
      <c r="BD133" s="546"/>
      <c r="BE133" s="546"/>
      <c r="BF133" s="546"/>
      <c r="BG133" s="546"/>
      <c r="BH133" s="578"/>
      <c r="BI133" s="579"/>
      <c r="BJ133" s="71"/>
      <c r="BK133" s="71"/>
      <c r="BL133" s="71"/>
      <c r="BM133" s="71"/>
      <c r="BN133" s="71"/>
      <c r="BO133" s="118"/>
      <c r="BP133" s="121"/>
      <c r="BQ133" s="127"/>
    </row>
    <row r="134" spans="1:69" ht="5.0999999999999996" customHeight="1" x14ac:dyDescent="0.2">
      <c r="A134" s="24"/>
      <c r="B134" s="27"/>
      <c r="C134" s="568"/>
      <c r="D134" s="568"/>
      <c r="E134" s="568"/>
      <c r="F134" s="568"/>
      <c r="G134" s="38"/>
      <c r="H134" s="583"/>
      <c r="I134" s="584"/>
      <c r="J134" s="584"/>
      <c r="K134" s="585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570" t="s">
        <v>209</v>
      </c>
      <c r="AF134" s="571"/>
      <c r="AG134" s="571"/>
      <c r="AH134" s="571"/>
      <c r="AI134" s="571"/>
      <c r="AJ134" s="571"/>
      <c r="AK134" s="571"/>
      <c r="AL134" s="571"/>
      <c r="AM134" s="571"/>
      <c r="AN134" s="571"/>
      <c r="AO134" s="571"/>
      <c r="AP134" s="571"/>
      <c r="AQ134" s="571"/>
      <c r="AR134" s="571"/>
      <c r="AS134" s="571"/>
      <c r="AT134" s="571"/>
      <c r="AU134" s="571"/>
      <c r="AV134" s="572"/>
      <c r="AW134" s="572"/>
      <c r="AX134" s="572"/>
      <c r="AY134" s="572"/>
      <c r="AZ134" s="572"/>
      <c r="BA134" s="572"/>
      <c r="BB134" s="572"/>
      <c r="BC134" s="572"/>
      <c r="BD134" s="572"/>
      <c r="BE134" s="572"/>
      <c r="BF134" s="572"/>
      <c r="BG134" s="572"/>
      <c r="BH134" s="576" t="s">
        <v>210</v>
      </c>
      <c r="BI134" s="577"/>
      <c r="BJ134" s="63"/>
      <c r="BK134" s="63"/>
      <c r="BL134" s="63"/>
      <c r="BM134" s="63"/>
      <c r="BN134" s="63"/>
      <c r="BO134" s="106"/>
      <c r="BP134" s="121"/>
      <c r="BQ134" s="127"/>
    </row>
    <row r="135" spans="1:69" x14ac:dyDescent="0.2">
      <c r="A135" s="24"/>
      <c r="B135" s="27"/>
      <c r="C135" s="568"/>
      <c r="D135" s="568"/>
      <c r="E135" s="568"/>
      <c r="F135" s="568"/>
      <c r="G135" s="38"/>
      <c r="H135" s="586"/>
      <c r="I135" s="587"/>
      <c r="J135" s="587"/>
      <c r="K135" s="58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573"/>
      <c r="AF135" s="571"/>
      <c r="AG135" s="571"/>
      <c r="AH135" s="571"/>
      <c r="AI135" s="571"/>
      <c r="AJ135" s="571"/>
      <c r="AK135" s="571"/>
      <c r="AL135" s="571"/>
      <c r="AM135" s="571"/>
      <c r="AN135" s="571"/>
      <c r="AO135" s="571"/>
      <c r="AP135" s="571"/>
      <c r="AQ135" s="571"/>
      <c r="AR135" s="571"/>
      <c r="AS135" s="571"/>
      <c r="AT135" s="571"/>
      <c r="AU135" s="571"/>
      <c r="AV135" s="572"/>
      <c r="AW135" s="572"/>
      <c r="AX135" s="572"/>
      <c r="AY135" s="572"/>
      <c r="AZ135" s="572"/>
      <c r="BA135" s="572"/>
      <c r="BB135" s="572"/>
      <c r="BC135" s="572"/>
      <c r="BD135" s="572"/>
      <c r="BE135" s="572"/>
      <c r="BF135" s="572"/>
      <c r="BG135" s="572"/>
      <c r="BH135" s="576"/>
      <c r="BI135" s="577"/>
      <c r="BJ135" s="63"/>
      <c r="BK135" s="597" t="str">
        <f>IF(OR(COUNT(BK132,BK43)&lt;2,BK132=0),"",((BK132-BK43)/BK132)*100)</f>
        <v/>
      </c>
      <c r="BL135" s="598"/>
      <c r="BM135" s="598"/>
      <c r="BN135" s="599"/>
      <c r="BO135" s="51"/>
      <c r="BP135" s="121"/>
      <c r="BQ135" s="127"/>
    </row>
    <row r="136" spans="1:69" ht="5.0999999999999996" customHeight="1" thickBot="1" x14ac:dyDescent="0.25">
      <c r="A136" s="24"/>
      <c r="B136" s="33"/>
      <c r="C136" s="569"/>
      <c r="D136" s="569"/>
      <c r="E136" s="569"/>
      <c r="F136" s="569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592"/>
      <c r="AF136" s="593"/>
      <c r="AG136" s="593"/>
      <c r="AH136" s="593"/>
      <c r="AI136" s="593"/>
      <c r="AJ136" s="593"/>
      <c r="AK136" s="593"/>
      <c r="AL136" s="593"/>
      <c r="AM136" s="593"/>
      <c r="AN136" s="593"/>
      <c r="AO136" s="593"/>
      <c r="AP136" s="593"/>
      <c r="AQ136" s="593"/>
      <c r="AR136" s="593"/>
      <c r="AS136" s="593"/>
      <c r="AT136" s="593"/>
      <c r="AU136" s="593"/>
      <c r="AV136" s="594"/>
      <c r="AW136" s="594"/>
      <c r="AX136" s="594"/>
      <c r="AY136" s="594"/>
      <c r="AZ136" s="594"/>
      <c r="BA136" s="594"/>
      <c r="BB136" s="594"/>
      <c r="BC136" s="594"/>
      <c r="BD136" s="594"/>
      <c r="BE136" s="594"/>
      <c r="BF136" s="594"/>
      <c r="BG136" s="594"/>
      <c r="BH136" s="595"/>
      <c r="BI136" s="596"/>
      <c r="BJ136" s="46"/>
      <c r="BK136" s="46"/>
      <c r="BL136" s="46"/>
      <c r="BM136" s="46"/>
      <c r="BN136" s="46"/>
      <c r="BO136" s="119"/>
      <c r="BP136" s="126"/>
      <c r="BQ136" s="127"/>
    </row>
    <row r="137" spans="1:69" ht="8.1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127"/>
    </row>
    <row r="138" spans="1:69" hidden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</row>
  </sheetData>
  <sheetProtection algorithmName="SHA-512" hashValue="MdaTtnj61pnFHFl10FnER/yL/Q0FZhPhm01ADTrwOKiJbC/dO4IusApAD8vTliLa2lU6l8CJHhRmW8HAy6Z86w==" saltValue="xyRY/1BwDDH6pqNDgvTaxg==" spinCount="100000" sheet="1" selectLockedCells="1"/>
  <mergeCells count="294">
    <mergeCell ref="AZ9:BA9"/>
    <mergeCell ref="C11:I11"/>
    <mergeCell ref="J11:N11"/>
    <mergeCell ref="O11:T11"/>
    <mergeCell ref="U11:AG11"/>
    <mergeCell ref="AP11:AW11"/>
    <mergeCell ref="AY11:BA11"/>
    <mergeCell ref="BA3:BO5"/>
    <mergeCell ref="O5:T5"/>
    <mergeCell ref="U5:Z5"/>
    <mergeCell ref="C7:I7"/>
    <mergeCell ref="J7:Q7"/>
    <mergeCell ref="AA7:AU7"/>
    <mergeCell ref="AV7:AY7"/>
    <mergeCell ref="AZ7:BA7"/>
    <mergeCell ref="BC7:BG7"/>
    <mergeCell ref="BH7:BJ7"/>
    <mergeCell ref="J12:N12"/>
    <mergeCell ref="C14:I14"/>
    <mergeCell ref="J14:N14"/>
    <mergeCell ref="O14:T14"/>
    <mergeCell ref="U14:AG14"/>
    <mergeCell ref="AH14:AL14"/>
    <mergeCell ref="C9:I9"/>
    <mergeCell ref="J9:AG9"/>
    <mergeCell ref="AV9:AY9"/>
    <mergeCell ref="AC16:AE16"/>
    <mergeCell ref="C19:L20"/>
    <mergeCell ref="M19:R20"/>
    <mergeCell ref="S19:X20"/>
    <mergeCell ref="Y19:AD20"/>
    <mergeCell ref="AE19:AW20"/>
    <mergeCell ref="AM14:AP14"/>
    <mergeCell ref="AR14:AW16"/>
    <mergeCell ref="AY14:BA14"/>
    <mergeCell ref="J15:N15"/>
    <mergeCell ref="C16:J16"/>
    <mergeCell ref="K16:O16"/>
    <mergeCell ref="P16:Q16"/>
    <mergeCell ref="R16:T16"/>
    <mergeCell ref="W16:Z16"/>
    <mergeCell ref="AA16:AB16"/>
    <mergeCell ref="AX19:BC20"/>
    <mergeCell ref="BD19:BI20"/>
    <mergeCell ref="BJ19:BO20"/>
    <mergeCell ref="C21:J23"/>
    <mergeCell ref="K21:L23"/>
    <mergeCell ref="AE21:AU23"/>
    <mergeCell ref="AV21:AW23"/>
    <mergeCell ref="N22:Q22"/>
    <mergeCell ref="T22:W22"/>
    <mergeCell ref="Z22:AC22"/>
    <mergeCell ref="AY22:BB22"/>
    <mergeCell ref="BE22:BH22"/>
    <mergeCell ref="BK22:BN22"/>
    <mergeCell ref="BK25:BN25"/>
    <mergeCell ref="C27:J29"/>
    <mergeCell ref="K27:L29"/>
    <mergeCell ref="AE27:AU29"/>
    <mergeCell ref="AV27:AW29"/>
    <mergeCell ref="N28:Q28"/>
    <mergeCell ref="T28:W28"/>
    <mergeCell ref="Z28:AC28"/>
    <mergeCell ref="AY28:BB28"/>
    <mergeCell ref="BE28:BH28"/>
    <mergeCell ref="BK28:BN28"/>
    <mergeCell ref="C24:J26"/>
    <mergeCell ref="K24:L26"/>
    <mergeCell ref="AE24:AU26"/>
    <mergeCell ref="AV24:AW26"/>
    <mergeCell ref="N25:Q25"/>
    <mergeCell ref="T25:W25"/>
    <mergeCell ref="Z25:AC25"/>
    <mergeCell ref="AY25:BB25"/>
    <mergeCell ref="BE25:BH25"/>
    <mergeCell ref="BK31:BN31"/>
    <mergeCell ref="C33:J35"/>
    <mergeCell ref="K33:L35"/>
    <mergeCell ref="AE33:AU35"/>
    <mergeCell ref="AV33:AW35"/>
    <mergeCell ref="N34:Q34"/>
    <mergeCell ref="T34:W34"/>
    <mergeCell ref="Z34:AC34"/>
    <mergeCell ref="BE37:BH37"/>
    <mergeCell ref="C30:J32"/>
    <mergeCell ref="K30:L32"/>
    <mergeCell ref="AE30:AU32"/>
    <mergeCell ref="AV30:AW32"/>
    <mergeCell ref="N31:Q31"/>
    <mergeCell ref="T31:W31"/>
    <mergeCell ref="Z31:AC31"/>
    <mergeCell ref="AY31:BB31"/>
    <mergeCell ref="BE31:BH31"/>
    <mergeCell ref="C39:J41"/>
    <mergeCell ref="K39:L41"/>
    <mergeCell ref="AE39:BO41"/>
    <mergeCell ref="N40:Q40"/>
    <mergeCell ref="T40:W40"/>
    <mergeCell ref="Z40:AC40"/>
    <mergeCell ref="AY34:BB34"/>
    <mergeCell ref="BE34:BH34"/>
    <mergeCell ref="BK34:BN34"/>
    <mergeCell ref="C36:J38"/>
    <mergeCell ref="K36:L38"/>
    <mergeCell ref="AE36:BA38"/>
    <mergeCell ref="BB36:BC38"/>
    <mergeCell ref="N37:Q37"/>
    <mergeCell ref="T37:W37"/>
    <mergeCell ref="Z37:AC37"/>
    <mergeCell ref="BK43:BN46"/>
    <mergeCell ref="C45:P47"/>
    <mergeCell ref="Q45:R47"/>
    <mergeCell ref="T46:W46"/>
    <mergeCell ref="C48:AD49"/>
    <mergeCell ref="AE48:BO49"/>
    <mergeCell ref="C42:J44"/>
    <mergeCell ref="K42:L44"/>
    <mergeCell ref="AE42:BG47"/>
    <mergeCell ref="BH42:BI47"/>
    <mergeCell ref="N43:Q43"/>
    <mergeCell ref="T43:W43"/>
    <mergeCell ref="Z43:AC43"/>
    <mergeCell ref="C50:V52"/>
    <mergeCell ref="W50:X52"/>
    <mergeCell ref="Z51:AC51"/>
    <mergeCell ref="AF51:BN69"/>
    <mergeCell ref="C53:V55"/>
    <mergeCell ref="W53:X55"/>
    <mergeCell ref="Z54:AC54"/>
    <mergeCell ref="C56:V58"/>
    <mergeCell ref="W56:X58"/>
    <mergeCell ref="Z57:AC57"/>
    <mergeCell ref="C65:V67"/>
    <mergeCell ref="W65:X67"/>
    <mergeCell ref="Z66:AC66"/>
    <mergeCell ref="C68:V70"/>
    <mergeCell ref="W68:X70"/>
    <mergeCell ref="Z69:AC69"/>
    <mergeCell ref="C59:V61"/>
    <mergeCell ref="W59:X61"/>
    <mergeCell ref="Z60:AC60"/>
    <mergeCell ref="C62:V64"/>
    <mergeCell ref="W62:X64"/>
    <mergeCell ref="Z63:AC63"/>
    <mergeCell ref="C77:V79"/>
    <mergeCell ref="W77:X79"/>
    <mergeCell ref="AE77:BG79"/>
    <mergeCell ref="BH77:BI79"/>
    <mergeCell ref="Z78:AC78"/>
    <mergeCell ref="BK78:BN78"/>
    <mergeCell ref="C71:V73"/>
    <mergeCell ref="W71:X73"/>
    <mergeCell ref="AE71:BO73"/>
    <mergeCell ref="Z72:AC72"/>
    <mergeCell ref="C74:V76"/>
    <mergeCell ref="W74:X76"/>
    <mergeCell ref="AE74:BG76"/>
    <mergeCell ref="BH74:BI76"/>
    <mergeCell ref="Z75:AC75"/>
    <mergeCell ref="BK75:BN75"/>
    <mergeCell ref="C80:AD84"/>
    <mergeCell ref="AE80:BG82"/>
    <mergeCell ref="BH80:BI82"/>
    <mergeCell ref="BK81:BN81"/>
    <mergeCell ref="AE83:BO85"/>
    <mergeCell ref="C85:F88"/>
    <mergeCell ref="G85:L88"/>
    <mergeCell ref="M85:R88"/>
    <mergeCell ref="S85:X88"/>
    <mergeCell ref="Y85:AD88"/>
    <mergeCell ref="AE86:BG88"/>
    <mergeCell ref="BH86:BI88"/>
    <mergeCell ref="BK87:BN87"/>
    <mergeCell ref="C89:F91"/>
    <mergeCell ref="AE89:BG91"/>
    <mergeCell ref="BH89:BI91"/>
    <mergeCell ref="H90:K90"/>
    <mergeCell ref="N90:Q90"/>
    <mergeCell ref="T90:W90"/>
    <mergeCell ref="Z90:AC90"/>
    <mergeCell ref="BK90:BN90"/>
    <mergeCell ref="C92:F94"/>
    <mergeCell ref="AE92:BG94"/>
    <mergeCell ref="BH92:BI94"/>
    <mergeCell ref="H93:K93"/>
    <mergeCell ref="N93:Q93"/>
    <mergeCell ref="T93:W93"/>
    <mergeCell ref="Z93:AC93"/>
    <mergeCell ref="BK93:BN93"/>
    <mergeCell ref="BK96:BN96"/>
    <mergeCell ref="C98:F100"/>
    <mergeCell ref="AE98:BG100"/>
    <mergeCell ref="BH98:BI100"/>
    <mergeCell ref="H99:K99"/>
    <mergeCell ref="N99:Q99"/>
    <mergeCell ref="T99:W99"/>
    <mergeCell ref="Z99:AC99"/>
    <mergeCell ref="BK99:BN99"/>
    <mergeCell ref="C95:F97"/>
    <mergeCell ref="AE95:BG97"/>
    <mergeCell ref="BH95:BI97"/>
    <mergeCell ref="H96:K96"/>
    <mergeCell ref="N96:Q96"/>
    <mergeCell ref="T96:W96"/>
    <mergeCell ref="Z96:AC96"/>
    <mergeCell ref="BK102:BN102"/>
    <mergeCell ref="C104:F106"/>
    <mergeCell ref="AE104:BG106"/>
    <mergeCell ref="BH104:BI106"/>
    <mergeCell ref="H105:K105"/>
    <mergeCell ref="N105:Q105"/>
    <mergeCell ref="T105:W105"/>
    <mergeCell ref="Z105:AC105"/>
    <mergeCell ref="BK105:BN105"/>
    <mergeCell ref="C101:F103"/>
    <mergeCell ref="AE101:BG103"/>
    <mergeCell ref="BH101:BI103"/>
    <mergeCell ref="H102:K102"/>
    <mergeCell ref="N102:Q102"/>
    <mergeCell ref="T102:W102"/>
    <mergeCell ref="Z102:AC102"/>
    <mergeCell ref="BK108:BN108"/>
    <mergeCell ref="C110:F112"/>
    <mergeCell ref="AE110:BG112"/>
    <mergeCell ref="BH110:BI112"/>
    <mergeCell ref="H111:K111"/>
    <mergeCell ref="N111:Q111"/>
    <mergeCell ref="T111:W111"/>
    <mergeCell ref="Z111:AC111"/>
    <mergeCell ref="BK111:BN111"/>
    <mergeCell ref="C107:F109"/>
    <mergeCell ref="AE107:BG109"/>
    <mergeCell ref="BH107:BI109"/>
    <mergeCell ref="H108:K108"/>
    <mergeCell ref="N108:Q108"/>
    <mergeCell ref="T108:W108"/>
    <mergeCell ref="Z108:AC108"/>
    <mergeCell ref="BK114:BN114"/>
    <mergeCell ref="C116:F118"/>
    <mergeCell ref="AE116:BG118"/>
    <mergeCell ref="BH116:BI118"/>
    <mergeCell ref="H117:K117"/>
    <mergeCell ref="N117:Q117"/>
    <mergeCell ref="T117:W117"/>
    <mergeCell ref="Z117:AC117"/>
    <mergeCell ref="BK117:BN117"/>
    <mergeCell ref="C113:F115"/>
    <mergeCell ref="AE113:BG115"/>
    <mergeCell ref="BH113:BI115"/>
    <mergeCell ref="H114:K114"/>
    <mergeCell ref="N114:Q114"/>
    <mergeCell ref="T114:W114"/>
    <mergeCell ref="Z114:AC114"/>
    <mergeCell ref="Z126:AC126"/>
    <mergeCell ref="BK120:BN120"/>
    <mergeCell ref="C122:F124"/>
    <mergeCell ref="AE122:BG124"/>
    <mergeCell ref="BH122:BI124"/>
    <mergeCell ref="H123:K123"/>
    <mergeCell ref="N123:Q123"/>
    <mergeCell ref="T123:W123"/>
    <mergeCell ref="Z123:AC123"/>
    <mergeCell ref="BK123:BN123"/>
    <mergeCell ref="C119:F121"/>
    <mergeCell ref="AE119:BG121"/>
    <mergeCell ref="BH119:BI121"/>
    <mergeCell ref="H120:K120"/>
    <mergeCell ref="N120:Q120"/>
    <mergeCell ref="T120:W120"/>
    <mergeCell ref="Z120:AC120"/>
    <mergeCell ref="C131:F136"/>
    <mergeCell ref="AE131:BG133"/>
    <mergeCell ref="BH131:BI133"/>
    <mergeCell ref="H132:K135"/>
    <mergeCell ref="BK132:BN132"/>
    <mergeCell ref="AE134:BG136"/>
    <mergeCell ref="BH134:BI136"/>
    <mergeCell ref="BK135:BN135"/>
    <mergeCell ref="BK126:BN126"/>
    <mergeCell ref="C128:F130"/>
    <mergeCell ref="AE128:BG130"/>
    <mergeCell ref="BH128:BI130"/>
    <mergeCell ref="H129:I129"/>
    <mergeCell ref="J129:K129"/>
    <mergeCell ref="N129:Q129"/>
    <mergeCell ref="T129:W129"/>
    <mergeCell ref="Z129:AC129"/>
    <mergeCell ref="BK129:BN129"/>
    <mergeCell ref="C125:F127"/>
    <mergeCell ref="AE125:BG127"/>
    <mergeCell ref="BH125:BI127"/>
    <mergeCell ref="H126:K126"/>
    <mergeCell ref="N126:Q126"/>
    <mergeCell ref="T126:W126"/>
  </mergeCells>
  <dataValidations count="2">
    <dataValidation type="decimal" allowBlank="1" showInputMessage="1" showErrorMessage="1" errorTitle="Invalid Station" error="Please do not include a &quot;+&quot; in the station." sqref="AM14:AP14" xr:uid="{1D8A61A7-D409-487E-8733-76FB5C4E6CF9}">
      <formula1>0</formula1>
      <formula2>1000000</formula2>
    </dataValidation>
    <dataValidation type="date" allowBlank="1" showInputMessage="1" showErrorMessage="1" sqref="J11:N11 J14:N14" xr:uid="{5D297838-41C5-4A31-BCB4-A8E3B480E42D}">
      <formula1>1</formula1>
      <formula2>401768</formula2>
    </dataValidation>
  </dataValidations>
  <printOptions horizontalCentered="1" verticalCentered="1"/>
  <pageMargins left="0" right="0" top="0" bottom="0" header="0" footer="0"/>
  <pageSetup scale="73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E3473C-E891-4759-A1B1-DF299829EABE}">
          <x14:formula1>
            <xm:f>Control!$F$2:$F$3</xm:f>
          </x14:formula1>
          <xm:sqref>AY11:BA11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1FF5-713F-4218-A136-CAF09DF2BB84}">
  <sheetPr codeName="Sheet4">
    <pageSetUpPr fitToPage="1"/>
  </sheetPr>
  <dimension ref="A1:CA140"/>
  <sheetViews>
    <sheetView showGridLines="0" showRowColHeaders="0" workbookViewId="0">
      <selection activeCell="J11" sqref="J11:N11"/>
    </sheetView>
  </sheetViews>
  <sheetFormatPr defaultColWidth="0" defaultRowHeight="0" customHeight="1" zeroHeight="1" x14ac:dyDescent="0.2"/>
  <cols>
    <col min="1" max="1" width="1.7109375" style="12" customWidth="1"/>
    <col min="2" max="2" width="0.85546875" style="12" customWidth="1"/>
    <col min="3" max="5" width="3.7109375" style="12" customWidth="1"/>
    <col min="6" max="7" width="0.85546875" style="12" customWidth="1"/>
    <col min="8" max="10" width="3.7109375" style="12" customWidth="1"/>
    <col min="11" max="11" width="2.7109375" style="12" customWidth="1"/>
    <col min="12" max="13" width="0.85546875" style="12" customWidth="1"/>
    <col min="14" max="17" width="2.7109375" style="12" customWidth="1"/>
    <col min="18" max="19" width="0.85546875" style="12" customWidth="1"/>
    <col min="20" max="23" width="2.7109375" style="12" customWidth="1"/>
    <col min="24" max="25" width="0.85546875" style="12" customWidth="1"/>
    <col min="26" max="29" width="2.7109375" style="12" customWidth="1"/>
    <col min="30" max="32" width="0.85546875" style="12" customWidth="1"/>
    <col min="33" max="35" width="1.7109375" style="12" customWidth="1"/>
    <col min="36" max="36" width="2.7109375" style="12" customWidth="1"/>
    <col min="37" max="38" width="0.85546875" style="12" customWidth="1"/>
    <col min="39" max="42" width="2.7109375" style="12" customWidth="1"/>
    <col min="43" max="44" width="0.85546875" style="12" customWidth="1"/>
    <col min="45" max="47" width="1.7109375" style="12" customWidth="1"/>
    <col min="48" max="48" width="2.7109375" style="12" customWidth="1"/>
    <col min="49" max="50" width="0.85546875" style="12" customWidth="1"/>
    <col min="51" max="54" width="2.7109375" style="12" customWidth="1"/>
    <col min="55" max="56" width="0.85546875" style="12" customWidth="1"/>
    <col min="57" max="60" width="2.7109375" style="12" customWidth="1"/>
    <col min="61" max="62" width="0.85546875" style="12" customWidth="1"/>
    <col min="63" max="66" width="2.7109375" style="12" customWidth="1"/>
    <col min="67" max="68" width="0.85546875" style="12" customWidth="1"/>
    <col min="69" max="69" width="1.7109375" style="12" customWidth="1"/>
    <col min="70" max="71" width="9.140625" style="12" hidden="1" customWidth="1"/>
    <col min="72" max="72" width="16.7109375" style="12" hidden="1" customWidth="1"/>
    <col min="73" max="73" width="10.28515625" style="12" hidden="1" customWidth="1"/>
    <col min="74" max="16384" width="9.140625" style="12" hidden="1"/>
  </cols>
  <sheetData>
    <row r="1" spans="1:79" ht="8.1" customHeight="1" thickBo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127"/>
    </row>
    <row r="2" spans="1:79" ht="8.1" customHeight="1" x14ac:dyDescent="0.35">
      <c r="A2" s="24"/>
      <c r="B2" s="25"/>
      <c r="C2" s="34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87"/>
      <c r="AB2" s="87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120"/>
      <c r="BQ2" s="127"/>
    </row>
    <row r="3" spans="1:79" ht="13.35" customHeight="1" x14ac:dyDescent="0.35">
      <c r="A3" s="24"/>
      <c r="B3" s="26"/>
      <c r="C3" s="35"/>
      <c r="D3" s="40"/>
      <c r="E3" s="40"/>
      <c r="F3" s="40"/>
      <c r="G3" s="40"/>
      <c r="H3" s="40"/>
      <c r="I3" s="40"/>
      <c r="J3" s="40"/>
      <c r="K3" s="40"/>
      <c r="L3" s="35" t="s">
        <v>244</v>
      </c>
      <c r="M3" s="40"/>
      <c r="N3" s="40"/>
      <c r="O3" s="35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88"/>
      <c r="AB3" s="88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765" t="s">
        <v>215</v>
      </c>
      <c r="BB3" s="765"/>
      <c r="BC3" s="765"/>
      <c r="BD3" s="765"/>
      <c r="BE3" s="765"/>
      <c r="BF3" s="765"/>
      <c r="BG3" s="765"/>
      <c r="BH3" s="765"/>
      <c r="BI3" s="765"/>
      <c r="BJ3" s="765"/>
      <c r="BK3" s="765"/>
      <c r="BL3" s="765"/>
      <c r="BM3" s="765"/>
      <c r="BN3" s="765"/>
      <c r="BO3" s="765"/>
      <c r="BP3" s="121"/>
      <c r="BQ3" s="127"/>
      <c r="BZ3" s="13"/>
      <c r="CA3" s="13"/>
    </row>
    <row r="4" spans="1:79" ht="13.35" customHeight="1" x14ac:dyDescent="0.25">
      <c r="A4" s="24"/>
      <c r="B4" s="27"/>
      <c r="C4" s="36"/>
      <c r="D4" s="36"/>
      <c r="E4" s="36"/>
      <c r="F4" s="36"/>
      <c r="G4" s="36"/>
      <c r="H4" s="36"/>
      <c r="I4" s="36"/>
      <c r="J4" s="48"/>
      <c r="K4" s="48"/>
      <c r="L4" s="35" t="s">
        <v>246</v>
      </c>
      <c r="M4" s="48"/>
      <c r="N4" s="48"/>
      <c r="O4" s="35"/>
      <c r="P4" s="48"/>
      <c r="Q4" s="38"/>
      <c r="R4" s="38"/>
      <c r="S4" s="38"/>
      <c r="T4" s="38"/>
      <c r="U4" s="74"/>
      <c r="V4" s="74"/>
      <c r="W4" s="74"/>
      <c r="X4" s="74"/>
      <c r="Y4" s="74"/>
      <c r="Z4" s="74"/>
      <c r="AA4" s="89"/>
      <c r="AB4" s="89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765"/>
      <c r="BB4" s="765"/>
      <c r="BC4" s="765"/>
      <c r="BD4" s="765"/>
      <c r="BE4" s="765"/>
      <c r="BF4" s="765"/>
      <c r="BG4" s="765"/>
      <c r="BH4" s="765"/>
      <c r="BI4" s="765"/>
      <c r="BJ4" s="765"/>
      <c r="BK4" s="765"/>
      <c r="BL4" s="765"/>
      <c r="BM4" s="765"/>
      <c r="BN4" s="765"/>
      <c r="BO4" s="765"/>
      <c r="BP4" s="121"/>
      <c r="BQ4" s="127"/>
      <c r="BZ4" s="13"/>
      <c r="CA4" s="13"/>
    </row>
    <row r="5" spans="1:79" ht="20.100000000000001" customHeight="1" x14ac:dyDescent="0.2">
      <c r="A5" s="24"/>
      <c r="B5" s="27"/>
      <c r="C5" s="37"/>
      <c r="D5" s="37"/>
      <c r="E5" s="37"/>
      <c r="F5" s="37"/>
      <c r="G5" s="37"/>
      <c r="H5" s="38"/>
      <c r="I5" s="38"/>
      <c r="J5" s="49"/>
      <c r="K5" s="49"/>
      <c r="L5" s="49"/>
      <c r="M5" s="49"/>
      <c r="N5" s="49"/>
      <c r="O5" s="766" t="s">
        <v>59</v>
      </c>
      <c r="P5" s="766"/>
      <c r="Q5" s="766"/>
      <c r="R5" s="766"/>
      <c r="S5" s="766"/>
      <c r="T5" s="766"/>
      <c r="U5" s="767">
        <f>Control!$A$2</f>
        <v>45044</v>
      </c>
      <c r="V5" s="767"/>
      <c r="W5" s="767"/>
      <c r="X5" s="767"/>
      <c r="Y5" s="767"/>
      <c r="Z5" s="767"/>
      <c r="AA5" s="75"/>
      <c r="AB5" s="75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765"/>
      <c r="BB5" s="765"/>
      <c r="BC5" s="765"/>
      <c r="BD5" s="765"/>
      <c r="BE5" s="765"/>
      <c r="BF5" s="765"/>
      <c r="BG5" s="765"/>
      <c r="BH5" s="765"/>
      <c r="BI5" s="765"/>
      <c r="BJ5" s="765"/>
      <c r="BK5" s="765"/>
      <c r="BL5" s="765"/>
      <c r="BM5" s="765"/>
      <c r="BN5" s="765"/>
      <c r="BO5" s="765"/>
      <c r="BP5" s="121"/>
      <c r="BQ5" s="127"/>
    </row>
    <row r="6" spans="1:79" ht="3.95" customHeight="1" x14ac:dyDescent="0.2">
      <c r="A6" s="24"/>
      <c r="B6" s="27"/>
      <c r="C6" s="37"/>
      <c r="D6" s="37"/>
      <c r="E6" s="37"/>
      <c r="F6" s="37"/>
      <c r="G6" s="37"/>
      <c r="H6" s="38"/>
      <c r="I6" s="38"/>
      <c r="J6" s="49"/>
      <c r="K6" s="49"/>
      <c r="L6" s="49"/>
      <c r="M6" s="49"/>
      <c r="N6" s="49"/>
      <c r="O6" s="38"/>
      <c r="P6" s="38"/>
      <c r="Q6" s="38"/>
      <c r="R6" s="38"/>
      <c r="S6" s="38"/>
      <c r="T6" s="38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121"/>
      <c r="BQ6" s="127"/>
    </row>
    <row r="7" spans="1:79" ht="12.75" x14ac:dyDescent="0.2">
      <c r="A7" s="24"/>
      <c r="B7" s="27"/>
      <c r="C7" s="740" t="s">
        <v>1</v>
      </c>
      <c r="D7" s="740"/>
      <c r="E7" s="740"/>
      <c r="F7" s="740"/>
      <c r="G7" s="740"/>
      <c r="H7" s="740"/>
      <c r="I7" s="743"/>
      <c r="J7" s="768" t="str">
        <f>IF('Test Results'!G7="","",'Test Results'!G7)</f>
        <v/>
      </c>
      <c r="K7" s="769"/>
      <c r="L7" s="769"/>
      <c r="M7" s="769"/>
      <c r="N7" s="769"/>
      <c r="O7" s="769"/>
      <c r="P7" s="769"/>
      <c r="Q7" s="770"/>
      <c r="R7" s="50"/>
      <c r="S7" s="38"/>
      <c r="T7" s="38" t="s">
        <v>111</v>
      </c>
      <c r="U7" s="38"/>
      <c r="V7" s="38"/>
      <c r="W7" s="38"/>
      <c r="X7" s="38"/>
      <c r="Y7" s="38"/>
      <c r="Z7" s="38"/>
      <c r="AA7" s="768" t="str">
        <f>IF('Test Results'!G11="","",'Test Results'!G11)</f>
        <v/>
      </c>
      <c r="AB7" s="769"/>
      <c r="AC7" s="769"/>
      <c r="AD7" s="769"/>
      <c r="AE7" s="769"/>
      <c r="AF7" s="769"/>
      <c r="AG7" s="769"/>
      <c r="AH7" s="769"/>
      <c r="AI7" s="769"/>
      <c r="AJ7" s="769"/>
      <c r="AK7" s="769"/>
      <c r="AL7" s="769"/>
      <c r="AM7" s="769"/>
      <c r="AN7" s="769"/>
      <c r="AO7" s="769"/>
      <c r="AP7" s="769"/>
      <c r="AQ7" s="769"/>
      <c r="AR7" s="769"/>
      <c r="AS7" s="769"/>
      <c r="AT7" s="769"/>
      <c r="AU7" s="770"/>
      <c r="AV7" s="758" t="s">
        <v>3</v>
      </c>
      <c r="AW7" s="758"/>
      <c r="AX7" s="758"/>
      <c r="AY7" s="759"/>
      <c r="AZ7" s="760" t="str">
        <f>IF('Test Results'!AE7="","",'Test Results'!AE7)</f>
        <v/>
      </c>
      <c r="BA7" s="761"/>
      <c r="BB7" s="105"/>
      <c r="BC7" s="758" t="s">
        <v>242</v>
      </c>
      <c r="BD7" s="758"/>
      <c r="BE7" s="758"/>
      <c r="BF7" s="758"/>
      <c r="BG7" s="758"/>
      <c r="BH7" s="771">
        <v>2</v>
      </c>
      <c r="BI7" s="772"/>
      <c r="BJ7" s="773"/>
      <c r="BK7" s="113"/>
      <c r="BL7" s="113"/>
      <c r="BM7" s="113"/>
      <c r="BN7" s="113"/>
      <c r="BO7" s="105"/>
      <c r="BP7" s="121"/>
      <c r="BQ7" s="127"/>
    </row>
    <row r="8" spans="1:79" ht="8.1" customHeight="1" x14ac:dyDescent="0.2">
      <c r="A8" s="24"/>
      <c r="B8" s="27"/>
      <c r="C8" s="38"/>
      <c r="D8" s="38"/>
      <c r="E8" s="38"/>
      <c r="F8" s="38"/>
      <c r="G8" s="38"/>
      <c r="H8" s="38"/>
      <c r="I8" s="38"/>
      <c r="J8" s="50"/>
      <c r="K8" s="50"/>
      <c r="L8" s="50"/>
      <c r="M8" s="50"/>
      <c r="N8" s="50"/>
      <c r="O8" s="50"/>
      <c r="P8" s="50"/>
      <c r="Q8" s="50"/>
      <c r="R8" s="5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121"/>
      <c r="BQ8" s="127"/>
    </row>
    <row r="9" spans="1:79" ht="12.75" x14ac:dyDescent="0.2">
      <c r="A9" s="24"/>
      <c r="B9" s="27"/>
      <c r="C9" s="740" t="s">
        <v>5</v>
      </c>
      <c r="D9" s="740"/>
      <c r="E9" s="740"/>
      <c r="F9" s="740"/>
      <c r="G9" s="740"/>
      <c r="H9" s="740"/>
      <c r="I9" s="743"/>
      <c r="J9" s="755" t="str">
        <f>IF('Test Results'!G9="","",'Test Results'!G9)</f>
        <v/>
      </c>
      <c r="K9" s="756"/>
      <c r="L9" s="756"/>
      <c r="M9" s="756"/>
      <c r="N9" s="756"/>
      <c r="O9" s="756"/>
      <c r="P9" s="756"/>
      <c r="Q9" s="756"/>
      <c r="R9" s="756"/>
      <c r="S9" s="756"/>
      <c r="T9" s="756"/>
      <c r="U9" s="756"/>
      <c r="V9" s="756"/>
      <c r="W9" s="756"/>
      <c r="X9" s="756"/>
      <c r="Y9" s="756"/>
      <c r="Z9" s="756"/>
      <c r="AA9" s="756"/>
      <c r="AB9" s="756"/>
      <c r="AC9" s="756"/>
      <c r="AD9" s="756"/>
      <c r="AE9" s="756"/>
      <c r="AF9" s="756"/>
      <c r="AG9" s="757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758" t="s">
        <v>241</v>
      </c>
      <c r="AW9" s="758"/>
      <c r="AX9" s="758"/>
      <c r="AY9" s="759"/>
      <c r="AZ9" s="760" t="str">
        <f>IF('Test Results'!AM9="","",'Test Results'!AM9)</f>
        <v/>
      </c>
      <c r="BA9" s="761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121"/>
      <c r="BQ9" s="127"/>
    </row>
    <row r="10" spans="1:79" ht="8.1" customHeight="1" x14ac:dyDescent="0.2">
      <c r="A10" s="24"/>
      <c r="B10" s="27"/>
      <c r="C10" s="38"/>
      <c r="D10" s="38"/>
      <c r="E10" s="38"/>
      <c r="F10" s="38"/>
      <c r="G10" s="38"/>
      <c r="H10" s="38"/>
      <c r="I10" s="38"/>
      <c r="J10" s="50"/>
      <c r="K10" s="50"/>
      <c r="L10" s="50"/>
      <c r="M10" s="50"/>
      <c r="N10" s="50"/>
      <c r="O10" s="50"/>
      <c r="P10" s="50"/>
      <c r="Q10" s="50"/>
      <c r="R10" s="5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121"/>
      <c r="BQ10" s="127"/>
    </row>
    <row r="11" spans="1:79" ht="12.75" customHeight="1" x14ac:dyDescent="0.2">
      <c r="A11" s="24"/>
      <c r="B11" s="27"/>
      <c r="C11" s="740" t="s">
        <v>218</v>
      </c>
      <c r="D11" s="740"/>
      <c r="E11" s="740"/>
      <c r="F11" s="740"/>
      <c r="G11" s="740"/>
      <c r="H11" s="740"/>
      <c r="I11" s="743"/>
      <c r="J11" s="747"/>
      <c r="K11" s="748"/>
      <c r="L11" s="748"/>
      <c r="M11" s="748"/>
      <c r="N11" s="749"/>
      <c r="O11" s="750" t="s">
        <v>217</v>
      </c>
      <c r="P11" s="741"/>
      <c r="Q11" s="741"/>
      <c r="R11" s="741"/>
      <c r="S11" s="741"/>
      <c r="T11" s="742"/>
      <c r="U11" s="751"/>
      <c r="V11" s="752"/>
      <c r="W11" s="752"/>
      <c r="X11" s="752"/>
      <c r="Y11" s="752"/>
      <c r="Z11" s="752"/>
      <c r="AA11" s="752"/>
      <c r="AB11" s="752"/>
      <c r="AC11" s="752"/>
      <c r="AD11" s="752"/>
      <c r="AE11" s="752"/>
      <c r="AF11" s="752"/>
      <c r="AG11" s="753"/>
      <c r="AH11" s="63"/>
      <c r="AI11" s="63"/>
      <c r="AJ11" s="63"/>
      <c r="AK11" s="63"/>
      <c r="AL11" s="63"/>
      <c r="AM11" s="63"/>
      <c r="AN11" s="63"/>
      <c r="AO11" s="63"/>
      <c r="AP11" s="740" t="s">
        <v>112</v>
      </c>
      <c r="AQ11" s="740"/>
      <c r="AR11" s="740"/>
      <c r="AS11" s="740"/>
      <c r="AT11" s="740"/>
      <c r="AU11" s="740"/>
      <c r="AV11" s="740"/>
      <c r="AW11" s="740"/>
      <c r="AX11" s="103"/>
      <c r="AY11" s="762"/>
      <c r="AZ11" s="763"/>
      <c r="BA11" s="764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121"/>
      <c r="BQ11" s="127"/>
    </row>
    <row r="12" spans="1:79" ht="3.95" customHeight="1" x14ac:dyDescent="0.2">
      <c r="A12" s="24"/>
      <c r="B12" s="27"/>
      <c r="C12" s="38"/>
      <c r="D12" s="38"/>
      <c r="E12" s="38"/>
      <c r="F12" s="38"/>
      <c r="G12" s="38"/>
      <c r="H12" s="38"/>
      <c r="I12" s="38"/>
      <c r="J12" s="739"/>
      <c r="K12" s="739"/>
      <c r="L12" s="739"/>
      <c r="M12" s="739"/>
      <c r="N12" s="739"/>
      <c r="O12" s="50"/>
      <c r="P12" s="50"/>
      <c r="Q12" s="50"/>
      <c r="R12" s="5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121"/>
      <c r="BQ12" s="127"/>
    </row>
    <row r="13" spans="1:79" ht="3.95" customHeight="1" x14ac:dyDescent="0.2">
      <c r="A13" s="24"/>
      <c r="B13" s="27"/>
      <c r="C13" s="38"/>
      <c r="D13" s="38"/>
      <c r="E13" s="38"/>
      <c r="F13" s="38"/>
      <c r="G13" s="38"/>
      <c r="H13" s="38"/>
      <c r="I13" s="38"/>
      <c r="J13" s="50"/>
      <c r="K13" s="50"/>
      <c r="L13" s="50"/>
      <c r="M13" s="50"/>
      <c r="N13" s="50"/>
      <c r="O13" s="50"/>
      <c r="P13" s="50"/>
      <c r="Q13" s="50"/>
      <c r="R13" s="5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121"/>
      <c r="BQ13" s="127"/>
    </row>
    <row r="14" spans="1:79" ht="12.75" customHeight="1" x14ac:dyDescent="0.2">
      <c r="A14" s="24"/>
      <c r="B14" s="27"/>
      <c r="C14" s="740" t="s">
        <v>219</v>
      </c>
      <c r="D14" s="740"/>
      <c r="E14" s="740"/>
      <c r="F14" s="740"/>
      <c r="G14" s="740"/>
      <c r="H14" s="740"/>
      <c r="I14" s="743"/>
      <c r="J14" s="747"/>
      <c r="K14" s="748"/>
      <c r="L14" s="748"/>
      <c r="M14" s="748"/>
      <c r="N14" s="749"/>
      <c r="O14" s="750" t="s">
        <v>213</v>
      </c>
      <c r="P14" s="741"/>
      <c r="Q14" s="741"/>
      <c r="R14" s="741"/>
      <c r="S14" s="741"/>
      <c r="T14" s="742"/>
      <c r="U14" s="751"/>
      <c r="V14" s="752"/>
      <c r="W14" s="752"/>
      <c r="X14" s="752"/>
      <c r="Y14" s="752"/>
      <c r="Z14" s="752"/>
      <c r="AA14" s="752"/>
      <c r="AB14" s="752"/>
      <c r="AC14" s="752"/>
      <c r="AD14" s="752"/>
      <c r="AE14" s="752"/>
      <c r="AF14" s="752"/>
      <c r="AG14" s="753"/>
      <c r="AH14" s="754" t="s">
        <v>220</v>
      </c>
      <c r="AI14" s="740"/>
      <c r="AJ14" s="740"/>
      <c r="AK14" s="740"/>
      <c r="AL14" s="743"/>
      <c r="AM14" s="732"/>
      <c r="AN14" s="733"/>
      <c r="AO14" s="733"/>
      <c r="AP14" s="734"/>
      <c r="AQ14" s="63"/>
      <c r="AR14" s="735" t="s">
        <v>113</v>
      </c>
      <c r="AS14" s="735"/>
      <c r="AT14" s="735"/>
      <c r="AU14" s="735"/>
      <c r="AV14" s="735"/>
      <c r="AW14" s="735"/>
      <c r="AX14" s="63"/>
      <c r="AY14" s="736"/>
      <c r="AZ14" s="737"/>
      <c r="BA14" s="738"/>
      <c r="BB14" s="38"/>
      <c r="BC14" s="38"/>
      <c r="BD14" s="38"/>
      <c r="BE14" s="38"/>
      <c r="BF14" s="38"/>
      <c r="BG14" s="38"/>
      <c r="BH14" s="38"/>
      <c r="BI14" s="38"/>
      <c r="BJ14" s="38"/>
      <c r="BK14" s="63"/>
      <c r="BL14" s="63"/>
      <c r="BM14" s="63"/>
      <c r="BN14" s="63"/>
      <c r="BO14" s="38"/>
      <c r="BP14" s="121"/>
      <c r="BQ14" s="127"/>
    </row>
    <row r="15" spans="1:79" ht="8.1" customHeight="1" x14ac:dyDescent="0.2">
      <c r="A15" s="24"/>
      <c r="B15" s="27"/>
      <c r="C15" s="38"/>
      <c r="D15" s="38"/>
      <c r="E15" s="38"/>
      <c r="F15" s="38"/>
      <c r="G15" s="38"/>
      <c r="H15" s="38"/>
      <c r="I15" s="38"/>
      <c r="J15" s="790"/>
      <c r="K15" s="790"/>
      <c r="L15" s="790"/>
      <c r="M15" s="790"/>
      <c r="N15" s="790"/>
      <c r="O15" s="50"/>
      <c r="P15" s="50"/>
      <c r="Q15" s="50"/>
      <c r="R15" s="5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735"/>
      <c r="AS15" s="735"/>
      <c r="AT15" s="735"/>
      <c r="AU15" s="735"/>
      <c r="AV15" s="735"/>
      <c r="AW15" s="735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121"/>
      <c r="BQ15" s="127"/>
    </row>
    <row r="16" spans="1:79" ht="12.75" x14ac:dyDescent="0.2">
      <c r="A16" s="24"/>
      <c r="B16" s="27"/>
      <c r="C16" s="740" t="s">
        <v>114</v>
      </c>
      <c r="D16" s="740"/>
      <c r="E16" s="740"/>
      <c r="F16" s="740"/>
      <c r="G16" s="740"/>
      <c r="H16" s="740"/>
      <c r="I16" s="740"/>
      <c r="J16" s="740"/>
      <c r="K16" s="741" t="s">
        <v>221</v>
      </c>
      <c r="L16" s="741"/>
      <c r="M16" s="741"/>
      <c r="N16" s="741"/>
      <c r="O16" s="742"/>
      <c r="P16" s="610"/>
      <c r="Q16" s="611"/>
      <c r="R16" s="729" t="s">
        <v>66</v>
      </c>
      <c r="S16" s="613"/>
      <c r="T16" s="613"/>
      <c r="U16" s="38"/>
      <c r="V16" s="63"/>
      <c r="W16" s="740" t="s">
        <v>222</v>
      </c>
      <c r="X16" s="740"/>
      <c r="Y16" s="740"/>
      <c r="Z16" s="743"/>
      <c r="AA16" s="610"/>
      <c r="AB16" s="611"/>
      <c r="AC16" s="729" t="s">
        <v>66</v>
      </c>
      <c r="AD16" s="613"/>
      <c r="AE16" s="613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63"/>
      <c r="AR16" s="735"/>
      <c r="AS16" s="735"/>
      <c r="AT16" s="735"/>
      <c r="AU16" s="735"/>
      <c r="AV16" s="735"/>
      <c r="AW16" s="735"/>
      <c r="AX16" s="63"/>
      <c r="AY16" s="63"/>
      <c r="AZ16" s="63"/>
      <c r="BA16" s="63"/>
      <c r="BB16" s="38"/>
      <c r="BC16" s="38"/>
      <c r="BD16" s="38"/>
      <c r="BE16" s="38"/>
      <c r="BF16" s="38"/>
      <c r="BG16" s="38"/>
      <c r="BH16" s="38"/>
      <c r="BI16" s="38"/>
      <c r="BJ16" s="38"/>
      <c r="BK16" s="63"/>
      <c r="BL16" s="63"/>
      <c r="BM16" s="63"/>
      <c r="BN16" s="63"/>
      <c r="BO16" s="38"/>
      <c r="BP16" s="121"/>
      <c r="BQ16" s="127"/>
    </row>
    <row r="17" spans="1:69" ht="3.95" customHeight="1" x14ac:dyDescent="0.2">
      <c r="A17" s="24"/>
      <c r="B17" s="27"/>
      <c r="C17" s="38"/>
      <c r="D17" s="38"/>
      <c r="E17" s="38"/>
      <c r="F17" s="38"/>
      <c r="G17" s="38"/>
      <c r="H17" s="38"/>
      <c r="I17" s="38"/>
      <c r="J17" s="50"/>
      <c r="K17" s="50"/>
      <c r="L17" s="50"/>
      <c r="M17" s="50"/>
      <c r="N17" s="50"/>
      <c r="O17" s="50"/>
      <c r="P17" s="50"/>
      <c r="Q17" s="50"/>
      <c r="R17" s="5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121"/>
      <c r="BQ17" s="127"/>
    </row>
    <row r="18" spans="1:69" ht="3.95" customHeight="1" thickBot="1" x14ac:dyDescent="0.25">
      <c r="A18" s="24"/>
      <c r="B18" s="27"/>
      <c r="C18" s="38"/>
      <c r="D18" s="38"/>
      <c r="E18" s="38"/>
      <c r="F18" s="38"/>
      <c r="G18" s="38"/>
      <c r="H18" s="38"/>
      <c r="I18" s="38"/>
      <c r="J18" s="50"/>
      <c r="K18" s="50"/>
      <c r="L18" s="50"/>
      <c r="M18" s="50"/>
      <c r="N18" s="50"/>
      <c r="O18" s="50"/>
      <c r="P18" s="50"/>
      <c r="Q18" s="50"/>
      <c r="R18" s="5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121"/>
      <c r="BQ18" s="127"/>
    </row>
    <row r="19" spans="1:69" ht="13.5" thickTop="1" x14ac:dyDescent="0.2">
      <c r="A19" s="24"/>
      <c r="B19" s="28"/>
      <c r="C19" s="641" t="s">
        <v>115</v>
      </c>
      <c r="D19" s="642"/>
      <c r="E19" s="642"/>
      <c r="F19" s="642"/>
      <c r="G19" s="642"/>
      <c r="H19" s="642"/>
      <c r="I19" s="642"/>
      <c r="J19" s="642"/>
      <c r="K19" s="642"/>
      <c r="L19" s="673"/>
      <c r="M19" s="641">
        <v>1</v>
      </c>
      <c r="N19" s="719"/>
      <c r="O19" s="719"/>
      <c r="P19" s="719"/>
      <c r="Q19" s="719"/>
      <c r="R19" s="727"/>
      <c r="S19" s="641">
        <v>2</v>
      </c>
      <c r="T19" s="719"/>
      <c r="U19" s="719"/>
      <c r="V19" s="719"/>
      <c r="W19" s="719"/>
      <c r="X19" s="727"/>
      <c r="Y19" s="641">
        <v>3</v>
      </c>
      <c r="Z19" s="719"/>
      <c r="AA19" s="719"/>
      <c r="AB19" s="719"/>
      <c r="AC19" s="719"/>
      <c r="AD19" s="730"/>
      <c r="AE19" s="642" t="s">
        <v>116</v>
      </c>
      <c r="AF19" s="719"/>
      <c r="AG19" s="719"/>
      <c r="AH19" s="719"/>
      <c r="AI19" s="719"/>
      <c r="AJ19" s="719"/>
      <c r="AK19" s="719"/>
      <c r="AL19" s="719"/>
      <c r="AM19" s="719"/>
      <c r="AN19" s="719"/>
      <c r="AO19" s="719"/>
      <c r="AP19" s="719"/>
      <c r="AQ19" s="719"/>
      <c r="AR19" s="719"/>
      <c r="AS19" s="719"/>
      <c r="AT19" s="719"/>
      <c r="AU19" s="719"/>
      <c r="AV19" s="719"/>
      <c r="AW19" s="727"/>
      <c r="AX19" s="641">
        <v>1</v>
      </c>
      <c r="AY19" s="651"/>
      <c r="AZ19" s="651"/>
      <c r="BA19" s="651"/>
      <c r="BB19" s="651"/>
      <c r="BC19" s="652"/>
      <c r="BD19" s="641">
        <v>2</v>
      </c>
      <c r="BE19" s="642"/>
      <c r="BF19" s="642"/>
      <c r="BG19" s="642"/>
      <c r="BH19" s="642"/>
      <c r="BI19" s="673"/>
      <c r="BJ19" s="641">
        <v>3</v>
      </c>
      <c r="BK19" s="719"/>
      <c r="BL19" s="719"/>
      <c r="BM19" s="719"/>
      <c r="BN19" s="719"/>
      <c r="BO19" s="727"/>
      <c r="BP19" s="122"/>
      <c r="BQ19" s="127"/>
    </row>
    <row r="20" spans="1:69" ht="5.0999999999999996" customHeight="1" x14ac:dyDescent="0.2">
      <c r="A20" s="24"/>
      <c r="B20" s="27"/>
      <c r="C20" s="707"/>
      <c r="D20" s="578"/>
      <c r="E20" s="578"/>
      <c r="F20" s="578"/>
      <c r="G20" s="578"/>
      <c r="H20" s="578"/>
      <c r="I20" s="578"/>
      <c r="J20" s="578"/>
      <c r="K20" s="578"/>
      <c r="L20" s="579"/>
      <c r="M20" s="728"/>
      <c r="N20" s="657"/>
      <c r="O20" s="657"/>
      <c r="P20" s="657"/>
      <c r="Q20" s="657"/>
      <c r="R20" s="658"/>
      <c r="S20" s="728"/>
      <c r="T20" s="657"/>
      <c r="U20" s="657"/>
      <c r="V20" s="657"/>
      <c r="W20" s="657"/>
      <c r="X20" s="658"/>
      <c r="Y20" s="728"/>
      <c r="Z20" s="657"/>
      <c r="AA20" s="657"/>
      <c r="AB20" s="657"/>
      <c r="AC20" s="657"/>
      <c r="AD20" s="731"/>
      <c r="AE20" s="657"/>
      <c r="AF20" s="657"/>
      <c r="AG20" s="657"/>
      <c r="AH20" s="657"/>
      <c r="AI20" s="657"/>
      <c r="AJ20" s="657"/>
      <c r="AK20" s="657"/>
      <c r="AL20" s="657"/>
      <c r="AM20" s="657"/>
      <c r="AN20" s="657"/>
      <c r="AO20" s="657"/>
      <c r="AP20" s="657"/>
      <c r="AQ20" s="657"/>
      <c r="AR20" s="657"/>
      <c r="AS20" s="657"/>
      <c r="AT20" s="657"/>
      <c r="AU20" s="657"/>
      <c r="AV20" s="657"/>
      <c r="AW20" s="658"/>
      <c r="AX20" s="744"/>
      <c r="AY20" s="745"/>
      <c r="AZ20" s="745"/>
      <c r="BA20" s="745"/>
      <c r="BB20" s="745"/>
      <c r="BC20" s="746"/>
      <c r="BD20" s="707"/>
      <c r="BE20" s="578"/>
      <c r="BF20" s="578"/>
      <c r="BG20" s="578"/>
      <c r="BH20" s="578"/>
      <c r="BI20" s="579"/>
      <c r="BJ20" s="728"/>
      <c r="BK20" s="657"/>
      <c r="BL20" s="657"/>
      <c r="BM20" s="657"/>
      <c r="BN20" s="657"/>
      <c r="BO20" s="658"/>
      <c r="BP20" s="121"/>
      <c r="BQ20" s="127"/>
    </row>
    <row r="21" spans="1:69" ht="5.0999999999999996" customHeight="1" x14ac:dyDescent="0.2">
      <c r="A21" s="24"/>
      <c r="B21" s="27"/>
      <c r="C21" s="789" t="s">
        <v>117</v>
      </c>
      <c r="D21" s="709"/>
      <c r="E21" s="709"/>
      <c r="F21" s="709"/>
      <c r="G21" s="709"/>
      <c r="H21" s="709"/>
      <c r="I21" s="709"/>
      <c r="J21" s="709"/>
      <c r="K21" s="636" t="s">
        <v>118</v>
      </c>
      <c r="L21" s="779"/>
      <c r="M21" s="137"/>
      <c r="N21" s="44"/>
      <c r="O21" s="44"/>
      <c r="P21" s="44"/>
      <c r="Q21" s="44"/>
      <c r="R21" s="138"/>
      <c r="S21" s="44"/>
      <c r="T21" s="44"/>
      <c r="U21" s="44"/>
      <c r="V21" s="44"/>
      <c r="W21" s="44"/>
      <c r="X21" s="138"/>
      <c r="Y21" s="44"/>
      <c r="Z21" s="44"/>
      <c r="AA21" s="44"/>
      <c r="AB21" s="44"/>
      <c r="AC21" s="44"/>
      <c r="AD21" s="143"/>
      <c r="AE21" s="601" t="s">
        <v>119</v>
      </c>
      <c r="AF21" s="628"/>
      <c r="AG21" s="628"/>
      <c r="AH21" s="628"/>
      <c r="AI21" s="628"/>
      <c r="AJ21" s="628"/>
      <c r="AK21" s="628"/>
      <c r="AL21" s="628"/>
      <c r="AM21" s="628"/>
      <c r="AN21" s="628"/>
      <c r="AO21" s="628"/>
      <c r="AP21" s="628"/>
      <c r="AQ21" s="628"/>
      <c r="AR21" s="628"/>
      <c r="AS21" s="628"/>
      <c r="AT21" s="628"/>
      <c r="AU21" s="628"/>
      <c r="AV21" s="636" t="s">
        <v>120</v>
      </c>
      <c r="AW21" s="779"/>
      <c r="AX21" s="38"/>
      <c r="AY21" s="38"/>
      <c r="AZ21" s="38"/>
      <c r="BA21" s="38"/>
      <c r="BB21" s="38"/>
      <c r="BC21" s="51"/>
      <c r="BD21" s="38"/>
      <c r="BE21" s="38"/>
      <c r="BF21" s="38"/>
      <c r="BG21" s="38"/>
      <c r="BH21" s="38"/>
      <c r="BI21" s="138"/>
      <c r="BJ21" s="44"/>
      <c r="BK21" s="44"/>
      <c r="BL21" s="44"/>
      <c r="BM21" s="44"/>
      <c r="BN21" s="44"/>
      <c r="BO21" s="138"/>
      <c r="BP21" s="121"/>
      <c r="BQ21" s="127"/>
    </row>
    <row r="22" spans="1:69" ht="12.75" x14ac:dyDescent="0.2">
      <c r="A22" s="24"/>
      <c r="B22" s="27"/>
      <c r="C22" s="710"/>
      <c r="D22" s="711"/>
      <c r="E22" s="711"/>
      <c r="F22" s="711"/>
      <c r="G22" s="711"/>
      <c r="H22" s="711"/>
      <c r="I22" s="711"/>
      <c r="J22" s="711"/>
      <c r="K22" s="576"/>
      <c r="L22" s="577"/>
      <c r="M22" s="42"/>
      <c r="N22" s="610"/>
      <c r="O22" s="615"/>
      <c r="P22" s="615"/>
      <c r="Q22" s="611"/>
      <c r="R22" s="64"/>
      <c r="S22" s="38"/>
      <c r="T22" s="610"/>
      <c r="U22" s="615"/>
      <c r="V22" s="615"/>
      <c r="W22" s="611"/>
      <c r="X22" s="64"/>
      <c r="Y22" s="38"/>
      <c r="Z22" s="610"/>
      <c r="AA22" s="615"/>
      <c r="AB22" s="615"/>
      <c r="AC22" s="611"/>
      <c r="AD22" s="94"/>
      <c r="AE22" s="571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668"/>
      <c r="AS22" s="668"/>
      <c r="AT22" s="668"/>
      <c r="AU22" s="668"/>
      <c r="AV22" s="726"/>
      <c r="AW22" s="577"/>
      <c r="AX22" s="38"/>
      <c r="AY22" s="610"/>
      <c r="AZ22" s="615"/>
      <c r="BA22" s="615"/>
      <c r="BB22" s="611"/>
      <c r="BC22" s="106"/>
      <c r="BD22" s="38"/>
      <c r="BE22" s="610"/>
      <c r="BF22" s="615"/>
      <c r="BG22" s="615"/>
      <c r="BH22" s="611"/>
      <c r="BI22" s="64"/>
      <c r="BJ22" s="38"/>
      <c r="BK22" s="610"/>
      <c r="BL22" s="615"/>
      <c r="BM22" s="615"/>
      <c r="BN22" s="611"/>
      <c r="BO22" s="51"/>
      <c r="BP22" s="121"/>
      <c r="BQ22" s="127"/>
    </row>
    <row r="23" spans="1:69" ht="5.0999999999999996" customHeight="1" x14ac:dyDescent="0.2">
      <c r="A23" s="24"/>
      <c r="B23" s="27"/>
      <c r="C23" s="712"/>
      <c r="D23" s="713"/>
      <c r="E23" s="713"/>
      <c r="F23" s="713"/>
      <c r="G23" s="713"/>
      <c r="H23" s="713"/>
      <c r="I23" s="713"/>
      <c r="J23" s="713"/>
      <c r="K23" s="578"/>
      <c r="L23" s="579"/>
      <c r="M23" s="43"/>
      <c r="N23" s="45"/>
      <c r="O23" s="45"/>
      <c r="P23" s="45"/>
      <c r="Q23" s="45"/>
      <c r="R23" s="52"/>
      <c r="S23" s="45"/>
      <c r="T23" s="45"/>
      <c r="U23" s="45"/>
      <c r="V23" s="45"/>
      <c r="W23" s="45"/>
      <c r="X23" s="52"/>
      <c r="Y23" s="45"/>
      <c r="Z23" s="45"/>
      <c r="AA23" s="45"/>
      <c r="AB23" s="45"/>
      <c r="AC23" s="45"/>
      <c r="AD23" s="9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  <c r="AO23" s="575"/>
      <c r="AP23" s="575"/>
      <c r="AQ23" s="575"/>
      <c r="AR23" s="575"/>
      <c r="AS23" s="575"/>
      <c r="AT23" s="575"/>
      <c r="AU23" s="575"/>
      <c r="AV23" s="578"/>
      <c r="AW23" s="579"/>
      <c r="AX23" s="43"/>
      <c r="AY23" s="45"/>
      <c r="AZ23" s="45"/>
      <c r="BA23" s="45"/>
      <c r="BB23" s="45"/>
      <c r="BC23" s="52"/>
      <c r="BD23" s="45"/>
      <c r="BE23" s="45"/>
      <c r="BF23" s="45"/>
      <c r="BG23" s="45"/>
      <c r="BH23" s="45"/>
      <c r="BI23" s="52"/>
      <c r="BJ23" s="45"/>
      <c r="BK23" s="45"/>
      <c r="BL23" s="45"/>
      <c r="BM23" s="45"/>
      <c r="BN23" s="45"/>
      <c r="BO23" s="52"/>
      <c r="BP23" s="121"/>
      <c r="BQ23" s="127"/>
    </row>
    <row r="24" spans="1:69" ht="5.0999999999999996" customHeight="1" x14ac:dyDescent="0.2">
      <c r="A24" s="24"/>
      <c r="B24" s="27"/>
      <c r="C24" s="789" t="s">
        <v>121</v>
      </c>
      <c r="D24" s="709"/>
      <c r="E24" s="709"/>
      <c r="F24" s="709"/>
      <c r="G24" s="709"/>
      <c r="H24" s="709"/>
      <c r="I24" s="709"/>
      <c r="J24" s="709"/>
      <c r="K24" s="636" t="s">
        <v>122</v>
      </c>
      <c r="L24" s="779"/>
      <c r="M24" s="139"/>
      <c r="N24" s="44"/>
      <c r="O24" s="44"/>
      <c r="P24" s="44"/>
      <c r="Q24" s="44"/>
      <c r="R24" s="141"/>
      <c r="S24" s="44"/>
      <c r="T24" s="44"/>
      <c r="U24" s="44"/>
      <c r="V24" s="44"/>
      <c r="W24" s="44"/>
      <c r="X24" s="138"/>
      <c r="Y24" s="44"/>
      <c r="Z24" s="44"/>
      <c r="AA24" s="44"/>
      <c r="AB24" s="44"/>
      <c r="AC24" s="44"/>
      <c r="AD24" s="143"/>
      <c r="AE24" s="601" t="s">
        <v>123</v>
      </c>
      <c r="AF24" s="628"/>
      <c r="AG24" s="628"/>
      <c r="AH24" s="628"/>
      <c r="AI24" s="628"/>
      <c r="AJ24" s="628"/>
      <c r="AK24" s="628"/>
      <c r="AL24" s="628"/>
      <c r="AM24" s="628"/>
      <c r="AN24" s="628"/>
      <c r="AO24" s="628"/>
      <c r="AP24" s="628"/>
      <c r="AQ24" s="628"/>
      <c r="AR24" s="628"/>
      <c r="AS24" s="628"/>
      <c r="AT24" s="628"/>
      <c r="AU24" s="628"/>
      <c r="AV24" s="636" t="s">
        <v>124</v>
      </c>
      <c r="AW24" s="779"/>
      <c r="AX24" s="38"/>
      <c r="AY24" s="38"/>
      <c r="AZ24" s="38"/>
      <c r="BA24" s="38"/>
      <c r="BB24" s="38"/>
      <c r="BC24" s="51"/>
      <c r="BD24" s="38"/>
      <c r="BE24" s="38"/>
      <c r="BF24" s="38"/>
      <c r="BG24" s="38"/>
      <c r="BH24" s="38"/>
      <c r="BI24" s="51"/>
      <c r="BJ24" s="38"/>
      <c r="BK24" s="38"/>
      <c r="BL24" s="38"/>
      <c r="BM24" s="38"/>
      <c r="BN24" s="38"/>
      <c r="BO24" s="51"/>
      <c r="BP24" s="121"/>
      <c r="BQ24" s="127"/>
    </row>
    <row r="25" spans="1:69" ht="12.75" x14ac:dyDescent="0.2">
      <c r="A25" s="24"/>
      <c r="B25" s="27"/>
      <c r="C25" s="710"/>
      <c r="D25" s="711"/>
      <c r="E25" s="711"/>
      <c r="F25" s="711"/>
      <c r="G25" s="711"/>
      <c r="H25" s="711"/>
      <c r="I25" s="711"/>
      <c r="J25" s="711"/>
      <c r="K25" s="576"/>
      <c r="L25" s="577"/>
      <c r="M25" s="55"/>
      <c r="N25" s="610"/>
      <c r="O25" s="615"/>
      <c r="P25" s="615"/>
      <c r="Q25" s="611"/>
      <c r="R25" s="66"/>
      <c r="S25" s="38"/>
      <c r="T25" s="610"/>
      <c r="U25" s="615"/>
      <c r="V25" s="615"/>
      <c r="W25" s="611"/>
      <c r="X25" s="64"/>
      <c r="Y25" s="38"/>
      <c r="Z25" s="610"/>
      <c r="AA25" s="615"/>
      <c r="AB25" s="615"/>
      <c r="AC25" s="611"/>
      <c r="AD25" s="94"/>
      <c r="AE25" s="571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668"/>
      <c r="AS25" s="668"/>
      <c r="AT25" s="668"/>
      <c r="AU25" s="668"/>
      <c r="AV25" s="726"/>
      <c r="AW25" s="577"/>
      <c r="AX25" s="38"/>
      <c r="AY25" s="610"/>
      <c r="AZ25" s="615"/>
      <c r="BA25" s="615"/>
      <c r="BB25" s="611"/>
      <c r="BC25" s="106"/>
      <c r="BD25" s="38"/>
      <c r="BE25" s="610"/>
      <c r="BF25" s="615"/>
      <c r="BG25" s="615"/>
      <c r="BH25" s="611"/>
      <c r="BI25" s="64"/>
      <c r="BJ25" s="38"/>
      <c r="BK25" s="610"/>
      <c r="BL25" s="615"/>
      <c r="BM25" s="615"/>
      <c r="BN25" s="611"/>
      <c r="BO25" s="51"/>
      <c r="BP25" s="121"/>
      <c r="BQ25" s="127"/>
    </row>
    <row r="26" spans="1:69" ht="5.0999999999999996" customHeight="1" x14ac:dyDescent="0.2">
      <c r="A26" s="24"/>
      <c r="B26" s="27"/>
      <c r="C26" s="712"/>
      <c r="D26" s="713"/>
      <c r="E26" s="713"/>
      <c r="F26" s="713"/>
      <c r="G26" s="713"/>
      <c r="H26" s="713"/>
      <c r="I26" s="713"/>
      <c r="J26" s="713"/>
      <c r="K26" s="578"/>
      <c r="L26" s="579"/>
      <c r="M26" s="56"/>
      <c r="N26" s="45"/>
      <c r="O26" s="45"/>
      <c r="P26" s="45"/>
      <c r="Q26" s="45"/>
      <c r="R26" s="67"/>
      <c r="S26" s="45"/>
      <c r="T26" s="45"/>
      <c r="U26" s="45"/>
      <c r="V26" s="45"/>
      <c r="W26" s="45"/>
      <c r="X26" s="52"/>
      <c r="Y26" s="45"/>
      <c r="Z26" s="45"/>
      <c r="AA26" s="45"/>
      <c r="AB26" s="45"/>
      <c r="AC26" s="45"/>
      <c r="AD26" s="9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8"/>
      <c r="AW26" s="579"/>
      <c r="AX26" s="43"/>
      <c r="AY26" s="45"/>
      <c r="AZ26" s="45"/>
      <c r="BA26" s="45"/>
      <c r="BB26" s="45"/>
      <c r="BC26" s="52"/>
      <c r="BD26" s="45"/>
      <c r="BE26" s="45"/>
      <c r="BF26" s="45"/>
      <c r="BG26" s="45"/>
      <c r="BH26" s="45"/>
      <c r="BI26" s="52"/>
      <c r="BJ26" s="45"/>
      <c r="BK26" s="45"/>
      <c r="BL26" s="45"/>
      <c r="BM26" s="45"/>
      <c r="BN26" s="45"/>
      <c r="BO26" s="52"/>
      <c r="BP26" s="121"/>
      <c r="BQ26" s="127"/>
    </row>
    <row r="27" spans="1:69" ht="5.0999999999999996" customHeight="1" x14ac:dyDescent="0.2">
      <c r="A27" s="24"/>
      <c r="B27" s="27"/>
      <c r="C27" s="789" t="s">
        <v>125</v>
      </c>
      <c r="D27" s="709"/>
      <c r="E27" s="709"/>
      <c r="F27" s="709"/>
      <c r="G27" s="709"/>
      <c r="H27" s="709"/>
      <c r="I27" s="709"/>
      <c r="J27" s="709"/>
      <c r="K27" s="636" t="s">
        <v>126</v>
      </c>
      <c r="L27" s="779"/>
      <c r="M27" s="139"/>
      <c r="N27" s="44"/>
      <c r="O27" s="44"/>
      <c r="P27" s="44"/>
      <c r="Q27" s="44"/>
      <c r="R27" s="141"/>
      <c r="S27" s="44"/>
      <c r="T27" s="44"/>
      <c r="U27" s="44"/>
      <c r="V27" s="44"/>
      <c r="W27" s="44"/>
      <c r="X27" s="138"/>
      <c r="Y27" s="44"/>
      <c r="Z27" s="44"/>
      <c r="AA27" s="44"/>
      <c r="AB27" s="44"/>
      <c r="AC27" s="44"/>
      <c r="AD27" s="143"/>
      <c r="AE27" s="601" t="s">
        <v>127</v>
      </c>
      <c r="AF27" s="628"/>
      <c r="AG27" s="628"/>
      <c r="AH27" s="628"/>
      <c r="AI27" s="628"/>
      <c r="AJ27" s="628"/>
      <c r="AK27" s="628"/>
      <c r="AL27" s="628"/>
      <c r="AM27" s="628"/>
      <c r="AN27" s="628"/>
      <c r="AO27" s="628"/>
      <c r="AP27" s="628"/>
      <c r="AQ27" s="628"/>
      <c r="AR27" s="628"/>
      <c r="AS27" s="628"/>
      <c r="AT27" s="628"/>
      <c r="AU27" s="628"/>
      <c r="AV27" s="636" t="s">
        <v>128</v>
      </c>
      <c r="AW27" s="779"/>
      <c r="AX27" s="38"/>
      <c r="AY27" s="38"/>
      <c r="AZ27" s="38"/>
      <c r="BA27" s="38"/>
      <c r="BB27" s="38"/>
      <c r="BC27" s="51"/>
      <c r="BD27" s="38"/>
      <c r="BE27" s="38"/>
      <c r="BF27" s="38"/>
      <c r="BG27" s="38"/>
      <c r="BH27" s="38"/>
      <c r="BI27" s="51"/>
      <c r="BJ27" s="38"/>
      <c r="BK27" s="38"/>
      <c r="BL27" s="38"/>
      <c r="BM27" s="38"/>
      <c r="BN27" s="38"/>
      <c r="BO27" s="51"/>
      <c r="BP27" s="121"/>
      <c r="BQ27" s="127"/>
    </row>
    <row r="28" spans="1:69" ht="12.75" x14ac:dyDescent="0.2">
      <c r="A28" s="24"/>
      <c r="B28" s="27"/>
      <c r="C28" s="710"/>
      <c r="D28" s="711"/>
      <c r="E28" s="711"/>
      <c r="F28" s="711"/>
      <c r="G28" s="711"/>
      <c r="H28" s="711"/>
      <c r="I28" s="711"/>
      <c r="J28" s="711"/>
      <c r="K28" s="576"/>
      <c r="L28" s="577"/>
      <c r="M28" s="55"/>
      <c r="N28" s="597" t="str">
        <f>IF(COUNT(N22,N25)&lt;2,"",N22-N25)</f>
        <v/>
      </c>
      <c r="O28" s="598"/>
      <c r="P28" s="598"/>
      <c r="Q28" s="599"/>
      <c r="R28" s="66"/>
      <c r="S28" s="38"/>
      <c r="T28" s="597" t="str">
        <f>IF(COUNT(T22,T25)&lt;2,"",T22-T25)</f>
        <v/>
      </c>
      <c r="U28" s="598"/>
      <c r="V28" s="598"/>
      <c r="W28" s="599"/>
      <c r="X28" s="64"/>
      <c r="Y28" s="38"/>
      <c r="Z28" s="597" t="str">
        <f>IF(COUNT(Z22,Z25)&lt;2,"",Z22-Z25)</f>
        <v/>
      </c>
      <c r="AA28" s="598"/>
      <c r="AB28" s="598"/>
      <c r="AC28" s="599"/>
      <c r="AD28" s="94"/>
      <c r="AE28" s="571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668"/>
      <c r="AS28" s="668"/>
      <c r="AT28" s="668"/>
      <c r="AU28" s="668"/>
      <c r="AV28" s="726"/>
      <c r="AW28" s="577"/>
      <c r="AX28" s="38"/>
      <c r="AY28" s="610"/>
      <c r="AZ28" s="615"/>
      <c r="BA28" s="615"/>
      <c r="BB28" s="611"/>
      <c r="BC28" s="106"/>
      <c r="BD28" s="38"/>
      <c r="BE28" s="610"/>
      <c r="BF28" s="615"/>
      <c r="BG28" s="615"/>
      <c r="BH28" s="611"/>
      <c r="BI28" s="64"/>
      <c r="BJ28" s="38"/>
      <c r="BK28" s="610"/>
      <c r="BL28" s="615"/>
      <c r="BM28" s="615"/>
      <c r="BN28" s="611"/>
      <c r="BO28" s="51"/>
      <c r="BP28" s="121"/>
      <c r="BQ28" s="127"/>
    </row>
    <row r="29" spans="1:69" ht="5.0999999999999996" customHeight="1" x14ac:dyDescent="0.2">
      <c r="A29" s="24"/>
      <c r="B29" s="27"/>
      <c r="C29" s="712"/>
      <c r="D29" s="713"/>
      <c r="E29" s="713"/>
      <c r="F29" s="713"/>
      <c r="G29" s="713"/>
      <c r="H29" s="713"/>
      <c r="I29" s="713"/>
      <c r="J29" s="713"/>
      <c r="K29" s="578"/>
      <c r="L29" s="579"/>
      <c r="M29" s="56"/>
      <c r="N29" s="45"/>
      <c r="O29" s="45"/>
      <c r="P29" s="45"/>
      <c r="Q29" s="45"/>
      <c r="R29" s="67"/>
      <c r="S29" s="45"/>
      <c r="T29" s="45"/>
      <c r="U29" s="45"/>
      <c r="V29" s="45"/>
      <c r="W29" s="45"/>
      <c r="X29" s="52"/>
      <c r="Y29" s="45"/>
      <c r="Z29" s="45"/>
      <c r="AA29" s="45"/>
      <c r="AB29" s="45"/>
      <c r="AC29" s="45"/>
      <c r="AD29" s="9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  <c r="AO29" s="575"/>
      <c r="AP29" s="575"/>
      <c r="AQ29" s="575"/>
      <c r="AR29" s="575"/>
      <c r="AS29" s="575"/>
      <c r="AT29" s="575"/>
      <c r="AU29" s="575"/>
      <c r="AV29" s="578"/>
      <c r="AW29" s="579"/>
      <c r="AX29" s="43"/>
      <c r="AY29" s="45"/>
      <c r="AZ29" s="45"/>
      <c r="BA29" s="45"/>
      <c r="BB29" s="45"/>
      <c r="BC29" s="52"/>
      <c r="BD29" s="45"/>
      <c r="BE29" s="45"/>
      <c r="BF29" s="45"/>
      <c r="BG29" s="45"/>
      <c r="BH29" s="45"/>
      <c r="BI29" s="52"/>
      <c r="BJ29" s="45"/>
      <c r="BK29" s="45"/>
      <c r="BL29" s="45"/>
      <c r="BM29" s="45"/>
      <c r="BN29" s="45"/>
      <c r="BO29" s="52"/>
      <c r="BP29" s="121"/>
      <c r="BQ29" s="127"/>
    </row>
    <row r="30" spans="1:69" ht="5.0999999999999996" customHeight="1" x14ac:dyDescent="0.2">
      <c r="A30" s="24"/>
      <c r="B30" s="27"/>
      <c r="C30" s="789" t="s">
        <v>129</v>
      </c>
      <c r="D30" s="709"/>
      <c r="E30" s="709"/>
      <c r="F30" s="709"/>
      <c r="G30" s="709"/>
      <c r="H30" s="709"/>
      <c r="I30" s="709"/>
      <c r="J30" s="709"/>
      <c r="K30" s="636" t="s">
        <v>130</v>
      </c>
      <c r="L30" s="779"/>
      <c r="M30" s="139"/>
      <c r="N30" s="38"/>
      <c r="O30" s="38"/>
      <c r="P30" s="38"/>
      <c r="Q30" s="38"/>
      <c r="R30" s="141"/>
      <c r="S30" s="38"/>
      <c r="T30" s="38"/>
      <c r="U30" s="38"/>
      <c r="V30" s="38"/>
      <c r="W30" s="38"/>
      <c r="X30" s="51"/>
      <c r="Y30" s="38"/>
      <c r="Z30" s="38"/>
      <c r="AA30" s="38"/>
      <c r="AB30" s="38"/>
      <c r="AC30" s="38"/>
      <c r="AD30" s="94"/>
      <c r="AE30" s="601" t="s">
        <v>131</v>
      </c>
      <c r="AF30" s="628"/>
      <c r="AG30" s="628"/>
      <c r="AH30" s="628"/>
      <c r="AI30" s="628"/>
      <c r="AJ30" s="628"/>
      <c r="AK30" s="628"/>
      <c r="AL30" s="628"/>
      <c r="AM30" s="628"/>
      <c r="AN30" s="628"/>
      <c r="AO30" s="628"/>
      <c r="AP30" s="628"/>
      <c r="AQ30" s="628"/>
      <c r="AR30" s="628"/>
      <c r="AS30" s="628"/>
      <c r="AT30" s="628"/>
      <c r="AU30" s="628"/>
      <c r="AV30" s="636" t="s">
        <v>132</v>
      </c>
      <c r="AW30" s="779"/>
      <c r="AX30" s="38"/>
      <c r="AY30" s="38"/>
      <c r="AZ30" s="38"/>
      <c r="BA30" s="38"/>
      <c r="BB30" s="38"/>
      <c r="BC30" s="51"/>
      <c r="BD30" s="38"/>
      <c r="BE30" s="38"/>
      <c r="BF30" s="38"/>
      <c r="BG30" s="38"/>
      <c r="BH30" s="38"/>
      <c r="BI30" s="51"/>
      <c r="BJ30" s="38"/>
      <c r="BK30" s="38"/>
      <c r="BL30" s="38"/>
      <c r="BM30" s="38"/>
      <c r="BN30" s="38"/>
      <c r="BO30" s="51"/>
      <c r="BP30" s="121"/>
      <c r="BQ30" s="127"/>
    </row>
    <row r="31" spans="1:69" ht="12.75" x14ac:dyDescent="0.2">
      <c r="A31" s="24"/>
      <c r="B31" s="27"/>
      <c r="C31" s="710"/>
      <c r="D31" s="711"/>
      <c r="E31" s="711"/>
      <c r="F31" s="711"/>
      <c r="G31" s="711"/>
      <c r="H31" s="711"/>
      <c r="I31" s="711"/>
      <c r="J31" s="711"/>
      <c r="K31" s="576"/>
      <c r="L31" s="577"/>
      <c r="M31" s="55"/>
      <c r="N31" s="610"/>
      <c r="O31" s="615"/>
      <c r="P31" s="615"/>
      <c r="Q31" s="611"/>
      <c r="R31" s="66"/>
      <c r="S31" s="38"/>
      <c r="T31" s="610"/>
      <c r="U31" s="615"/>
      <c r="V31" s="615"/>
      <c r="W31" s="611"/>
      <c r="X31" s="61"/>
      <c r="Y31" s="42"/>
      <c r="Z31" s="610"/>
      <c r="AA31" s="615"/>
      <c r="AB31" s="615"/>
      <c r="AC31" s="611"/>
      <c r="AD31" s="94"/>
      <c r="AE31" s="571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668"/>
      <c r="AS31" s="668"/>
      <c r="AT31" s="668"/>
      <c r="AU31" s="668"/>
      <c r="AV31" s="726"/>
      <c r="AW31" s="577"/>
      <c r="AX31" s="38"/>
      <c r="AY31" s="597" t="str">
        <f>IF(COUNT(AY25,AY28)&lt;2,"",AY25-AY28)</f>
        <v/>
      </c>
      <c r="AZ31" s="598"/>
      <c r="BA31" s="598"/>
      <c r="BB31" s="599"/>
      <c r="BC31" s="63"/>
      <c r="BD31" s="42"/>
      <c r="BE31" s="597" t="str">
        <f>IF(COUNT(BE25,BE28)&lt;2,"",BE25-BE28)</f>
        <v/>
      </c>
      <c r="BF31" s="598"/>
      <c r="BG31" s="598"/>
      <c r="BH31" s="599"/>
      <c r="BI31" s="61"/>
      <c r="BJ31" s="42"/>
      <c r="BK31" s="597" t="str">
        <f>IF(COUNT(BK25,BK28)&lt;2,"",BK25-BK28)</f>
        <v/>
      </c>
      <c r="BL31" s="598"/>
      <c r="BM31" s="598"/>
      <c r="BN31" s="599"/>
      <c r="BO31" s="51"/>
      <c r="BP31" s="121"/>
      <c r="BQ31" s="127"/>
    </row>
    <row r="32" spans="1:69" ht="5.0999999999999996" customHeight="1" x14ac:dyDescent="0.2">
      <c r="A32" s="24"/>
      <c r="B32" s="27"/>
      <c r="C32" s="712"/>
      <c r="D32" s="713"/>
      <c r="E32" s="713"/>
      <c r="F32" s="713"/>
      <c r="G32" s="713"/>
      <c r="H32" s="713"/>
      <c r="I32" s="713"/>
      <c r="J32" s="713"/>
      <c r="K32" s="578"/>
      <c r="L32" s="579"/>
      <c r="M32" s="56"/>
      <c r="N32" s="38"/>
      <c r="O32" s="38"/>
      <c r="P32" s="38"/>
      <c r="Q32" s="38"/>
      <c r="R32" s="67"/>
      <c r="S32" s="38"/>
      <c r="T32" s="38"/>
      <c r="U32" s="38"/>
      <c r="V32" s="38"/>
      <c r="W32" s="38"/>
      <c r="X32" s="38"/>
      <c r="Y32" s="42"/>
      <c r="Z32" s="38"/>
      <c r="AA32" s="38"/>
      <c r="AB32" s="38"/>
      <c r="AC32" s="38"/>
      <c r="AD32" s="94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  <c r="AO32" s="575"/>
      <c r="AP32" s="575"/>
      <c r="AQ32" s="575"/>
      <c r="AR32" s="575"/>
      <c r="AS32" s="575"/>
      <c r="AT32" s="575"/>
      <c r="AU32" s="575"/>
      <c r="AV32" s="578"/>
      <c r="AW32" s="579"/>
      <c r="AX32" s="43"/>
      <c r="AY32" s="45"/>
      <c r="AZ32" s="45"/>
      <c r="BA32" s="45"/>
      <c r="BB32" s="45"/>
      <c r="BC32" s="45"/>
      <c r="BD32" s="43"/>
      <c r="BE32" s="45"/>
      <c r="BF32" s="45"/>
      <c r="BG32" s="45"/>
      <c r="BH32" s="45"/>
      <c r="BI32" s="45"/>
      <c r="BJ32" s="43"/>
      <c r="BK32" s="45"/>
      <c r="BL32" s="45"/>
      <c r="BM32" s="45"/>
      <c r="BN32" s="45"/>
      <c r="BO32" s="52"/>
      <c r="BP32" s="121"/>
      <c r="BQ32" s="127"/>
    </row>
    <row r="33" spans="1:69" ht="5.0999999999999996" customHeight="1" x14ac:dyDescent="0.2">
      <c r="A33" s="24"/>
      <c r="B33" s="27"/>
      <c r="C33" s="789" t="s">
        <v>133</v>
      </c>
      <c r="D33" s="709"/>
      <c r="E33" s="709"/>
      <c r="F33" s="709"/>
      <c r="G33" s="709"/>
      <c r="H33" s="709"/>
      <c r="I33" s="709"/>
      <c r="J33" s="709"/>
      <c r="K33" s="636" t="s">
        <v>134</v>
      </c>
      <c r="L33" s="779"/>
      <c r="M33" s="140"/>
      <c r="N33" s="44"/>
      <c r="O33" s="44"/>
      <c r="P33" s="44"/>
      <c r="Q33" s="44"/>
      <c r="R33" s="142"/>
      <c r="S33" s="44"/>
      <c r="T33" s="44"/>
      <c r="U33" s="44"/>
      <c r="V33" s="44"/>
      <c r="W33" s="44"/>
      <c r="X33" s="44"/>
      <c r="Y33" s="137"/>
      <c r="Z33" s="44"/>
      <c r="AA33" s="44"/>
      <c r="AB33" s="44"/>
      <c r="AC33" s="44"/>
      <c r="AD33" s="143"/>
      <c r="AE33" s="601" t="s">
        <v>135</v>
      </c>
      <c r="AF33" s="635"/>
      <c r="AG33" s="635"/>
      <c r="AH33" s="635"/>
      <c r="AI33" s="635"/>
      <c r="AJ33" s="635"/>
      <c r="AK33" s="635"/>
      <c r="AL33" s="635"/>
      <c r="AM33" s="635"/>
      <c r="AN33" s="635"/>
      <c r="AO33" s="635"/>
      <c r="AP33" s="635"/>
      <c r="AQ33" s="635"/>
      <c r="AR33" s="635"/>
      <c r="AS33" s="635"/>
      <c r="AT33" s="635"/>
      <c r="AU33" s="635"/>
      <c r="AV33" s="636" t="s">
        <v>136</v>
      </c>
      <c r="AW33" s="780"/>
      <c r="AX33" s="104"/>
      <c r="AY33" s="44"/>
      <c r="AZ33" s="44"/>
      <c r="BA33" s="44"/>
      <c r="BB33" s="44"/>
      <c r="BC33" s="44"/>
      <c r="BD33" s="137"/>
      <c r="BE33" s="44"/>
      <c r="BF33" s="44"/>
      <c r="BG33" s="44"/>
      <c r="BH33" s="44"/>
      <c r="BI33" s="44"/>
      <c r="BJ33" s="137"/>
      <c r="BK33" s="44"/>
      <c r="BL33" s="44"/>
      <c r="BM33" s="44"/>
      <c r="BN33" s="44"/>
      <c r="BO33" s="138"/>
      <c r="BP33" s="121"/>
      <c r="BQ33" s="127"/>
    </row>
    <row r="34" spans="1:69" ht="12.75" x14ac:dyDescent="0.2">
      <c r="A34" s="24"/>
      <c r="B34" s="27"/>
      <c r="C34" s="710"/>
      <c r="D34" s="711"/>
      <c r="E34" s="711"/>
      <c r="F34" s="711"/>
      <c r="G34" s="711"/>
      <c r="H34" s="711"/>
      <c r="I34" s="711"/>
      <c r="J34" s="711"/>
      <c r="K34" s="576"/>
      <c r="L34" s="577"/>
      <c r="M34" s="58"/>
      <c r="N34" s="610"/>
      <c r="O34" s="615"/>
      <c r="P34" s="615"/>
      <c r="Q34" s="611"/>
      <c r="R34" s="69"/>
      <c r="S34" s="63"/>
      <c r="T34" s="610"/>
      <c r="U34" s="615"/>
      <c r="V34" s="615"/>
      <c r="W34" s="611"/>
      <c r="X34" s="61"/>
      <c r="Y34" s="77"/>
      <c r="Z34" s="610"/>
      <c r="AA34" s="615"/>
      <c r="AB34" s="615"/>
      <c r="AC34" s="611"/>
      <c r="AD34" s="96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  <c r="AO34" s="572"/>
      <c r="AP34" s="572"/>
      <c r="AQ34" s="572"/>
      <c r="AR34" s="572"/>
      <c r="AS34" s="572"/>
      <c r="AT34" s="572"/>
      <c r="AU34" s="572"/>
      <c r="AV34" s="648"/>
      <c r="AW34" s="649"/>
      <c r="AX34" s="63"/>
      <c r="AY34" s="704" t="str">
        <f>IF(OR(COUNT(AY22,AY31)&lt;2,AY31=0),"",AY22/AY31)</f>
        <v/>
      </c>
      <c r="AZ34" s="705"/>
      <c r="BA34" s="705"/>
      <c r="BB34" s="706"/>
      <c r="BC34" s="63"/>
      <c r="BD34" s="107"/>
      <c r="BE34" s="704" t="str">
        <f>IF(OR(COUNT(BE22,BE31)&lt;2,BE31=0),"",BE22/BE31)</f>
        <v/>
      </c>
      <c r="BF34" s="705"/>
      <c r="BG34" s="705"/>
      <c r="BH34" s="706"/>
      <c r="BI34" s="63"/>
      <c r="BJ34" s="107"/>
      <c r="BK34" s="704" t="str">
        <f>IF(OR(COUNT(BK22,BK31)&lt;2,BK31=0),"",BK22/BK31)</f>
        <v/>
      </c>
      <c r="BL34" s="705"/>
      <c r="BM34" s="705"/>
      <c r="BN34" s="706"/>
      <c r="BO34" s="51"/>
      <c r="BP34" s="121"/>
      <c r="BQ34" s="127"/>
    </row>
    <row r="35" spans="1:69" ht="5.0999999999999996" customHeight="1" x14ac:dyDescent="0.2">
      <c r="A35" s="24"/>
      <c r="B35" s="27"/>
      <c r="C35" s="712"/>
      <c r="D35" s="713"/>
      <c r="E35" s="713"/>
      <c r="F35" s="713"/>
      <c r="G35" s="713"/>
      <c r="H35" s="713"/>
      <c r="I35" s="713"/>
      <c r="J35" s="713"/>
      <c r="K35" s="578"/>
      <c r="L35" s="579"/>
      <c r="M35" s="59"/>
      <c r="N35" s="60"/>
      <c r="O35" s="60"/>
      <c r="P35" s="60"/>
      <c r="Q35" s="60"/>
      <c r="R35" s="70"/>
      <c r="S35" s="71"/>
      <c r="T35" s="60"/>
      <c r="U35" s="60"/>
      <c r="V35" s="60"/>
      <c r="W35" s="60"/>
      <c r="X35" s="60"/>
      <c r="Y35" s="78"/>
      <c r="Z35" s="60"/>
      <c r="AA35" s="60"/>
      <c r="AB35" s="60"/>
      <c r="AC35" s="60"/>
      <c r="AD35" s="97"/>
      <c r="AE35" s="546"/>
      <c r="AF35" s="546"/>
      <c r="AG35" s="546"/>
      <c r="AH35" s="546"/>
      <c r="AI35" s="546"/>
      <c r="AJ35" s="546"/>
      <c r="AK35" s="546"/>
      <c r="AL35" s="546"/>
      <c r="AM35" s="546"/>
      <c r="AN35" s="546"/>
      <c r="AO35" s="546"/>
      <c r="AP35" s="546"/>
      <c r="AQ35" s="546"/>
      <c r="AR35" s="546"/>
      <c r="AS35" s="546"/>
      <c r="AT35" s="546"/>
      <c r="AU35" s="546"/>
      <c r="AV35" s="671"/>
      <c r="AW35" s="672"/>
      <c r="AX35" s="71"/>
      <c r="AY35" s="71"/>
      <c r="AZ35" s="71"/>
      <c r="BA35" s="71"/>
      <c r="BB35" s="71"/>
      <c r="BC35" s="71"/>
      <c r="BD35" s="108"/>
      <c r="BE35" s="71"/>
      <c r="BF35" s="71"/>
      <c r="BG35" s="71"/>
      <c r="BH35" s="71"/>
      <c r="BI35" s="71"/>
      <c r="BJ35" s="108"/>
      <c r="BK35" s="71"/>
      <c r="BL35" s="71"/>
      <c r="BM35" s="71"/>
      <c r="BN35" s="71"/>
      <c r="BO35" s="52"/>
      <c r="BP35" s="121"/>
      <c r="BQ35" s="127"/>
    </row>
    <row r="36" spans="1:69" ht="5.0999999999999996" customHeight="1" x14ac:dyDescent="0.2">
      <c r="A36" s="24"/>
      <c r="B36" s="27"/>
      <c r="C36" s="789" t="s">
        <v>137</v>
      </c>
      <c r="D36" s="709"/>
      <c r="E36" s="709"/>
      <c r="F36" s="709"/>
      <c r="G36" s="709"/>
      <c r="H36" s="709"/>
      <c r="I36" s="709"/>
      <c r="J36" s="709"/>
      <c r="K36" s="636" t="s">
        <v>138</v>
      </c>
      <c r="L36" s="779"/>
      <c r="M36" s="58"/>
      <c r="N36" s="61"/>
      <c r="O36" s="61"/>
      <c r="P36" s="61"/>
      <c r="Q36" s="61"/>
      <c r="R36" s="142"/>
      <c r="S36" s="63"/>
      <c r="T36" s="61"/>
      <c r="U36" s="61"/>
      <c r="V36" s="61"/>
      <c r="W36" s="61"/>
      <c r="X36" s="61"/>
      <c r="Y36" s="77"/>
      <c r="Z36" s="61"/>
      <c r="AA36" s="61"/>
      <c r="AB36" s="61"/>
      <c r="AC36" s="61"/>
      <c r="AD36" s="96"/>
      <c r="AE36" s="722" t="s">
        <v>139</v>
      </c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 t="s">
        <v>63</v>
      </c>
      <c r="BC36" s="724"/>
      <c r="BD36" s="144"/>
      <c r="BE36" s="104"/>
      <c r="BF36" s="104"/>
      <c r="BG36" s="104"/>
      <c r="BH36" s="104"/>
      <c r="BI36" s="138"/>
      <c r="BJ36" s="104"/>
      <c r="BK36" s="104"/>
      <c r="BL36" s="104"/>
      <c r="BM36" s="104"/>
      <c r="BN36" s="104"/>
      <c r="BO36" s="138"/>
      <c r="BP36" s="121"/>
      <c r="BQ36" s="127"/>
    </row>
    <row r="37" spans="1:69" ht="12.75" x14ac:dyDescent="0.2">
      <c r="A37" s="24"/>
      <c r="B37" s="27"/>
      <c r="C37" s="710"/>
      <c r="D37" s="711"/>
      <c r="E37" s="711"/>
      <c r="F37" s="711"/>
      <c r="G37" s="711"/>
      <c r="H37" s="711"/>
      <c r="I37" s="711"/>
      <c r="J37" s="711"/>
      <c r="K37" s="576"/>
      <c r="L37" s="577"/>
      <c r="M37" s="58"/>
      <c r="N37" s="597" t="str">
        <f>IF(COUNT(N31,N34)&lt;2,"",N31-N34)</f>
        <v/>
      </c>
      <c r="O37" s="598"/>
      <c r="P37" s="598"/>
      <c r="Q37" s="599"/>
      <c r="R37" s="69"/>
      <c r="S37" s="63"/>
      <c r="T37" s="597" t="str">
        <f>IF(COUNT(T31,T34)&lt;2,"",T31-T34)</f>
        <v/>
      </c>
      <c r="U37" s="598"/>
      <c r="V37" s="598"/>
      <c r="W37" s="599"/>
      <c r="X37" s="61"/>
      <c r="Y37" s="77"/>
      <c r="Z37" s="597" t="str">
        <f>IF(COUNT(Z31,Z34)&lt;2,"",Z31-Z34)</f>
        <v/>
      </c>
      <c r="AA37" s="598"/>
      <c r="AB37" s="598"/>
      <c r="AC37" s="599"/>
      <c r="AD37" s="96"/>
      <c r="AE37" s="674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576"/>
      <c r="AS37" s="576"/>
      <c r="AT37" s="576"/>
      <c r="AU37" s="576"/>
      <c r="AV37" s="576"/>
      <c r="AW37" s="576"/>
      <c r="AX37" s="576"/>
      <c r="AY37" s="576"/>
      <c r="AZ37" s="576"/>
      <c r="BA37" s="576"/>
      <c r="BB37" s="648"/>
      <c r="BC37" s="648"/>
      <c r="BD37" s="110"/>
      <c r="BE37" s="704" t="str">
        <f>IF(COUNT(AY34,BE34,BK34)=0,"",SUM(AY34,BE34,BK34)/COUNT(AY34,BE34,BK34))</f>
        <v/>
      </c>
      <c r="BF37" s="705"/>
      <c r="BG37" s="705"/>
      <c r="BH37" s="706"/>
      <c r="BI37" s="51"/>
      <c r="BJ37" s="112"/>
      <c r="BK37" s="112"/>
      <c r="BL37" s="112"/>
      <c r="BM37" s="112"/>
      <c r="BN37" s="112"/>
      <c r="BO37" s="51"/>
      <c r="BP37" s="121"/>
      <c r="BQ37" s="127"/>
    </row>
    <row r="38" spans="1:69" ht="5.0999999999999996" customHeight="1" thickBot="1" x14ac:dyDescent="0.25">
      <c r="A38" s="24"/>
      <c r="B38" s="27"/>
      <c r="C38" s="712"/>
      <c r="D38" s="713"/>
      <c r="E38" s="713"/>
      <c r="F38" s="713"/>
      <c r="G38" s="713"/>
      <c r="H38" s="713"/>
      <c r="I38" s="713"/>
      <c r="J38" s="713"/>
      <c r="K38" s="578"/>
      <c r="L38" s="579"/>
      <c r="M38" s="59"/>
      <c r="N38" s="45"/>
      <c r="O38" s="45"/>
      <c r="P38" s="45"/>
      <c r="Q38" s="45"/>
      <c r="R38" s="70"/>
      <c r="S38" s="45"/>
      <c r="T38" s="45"/>
      <c r="U38" s="45"/>
      <c r="V38" s="45"/>
      <c r="W38" s="45"/>
      <c r="X38" s="45"/>
      <c r="Y38" s="43"/>
      <c r="Z38" s="45"/>
      <c r="AA38" s="45"/>
      <c r="AB38" s="45"/>
      <c r="AC38" s="45"/>
      <c r="AD38" s="95"/>
      <c r="AE38" s="723"/>
      <c r="AF38" s="669"/>
      <c r="AG38" s="669"/>
      <c r="AH38" s="669"/>
      <c r="AI38" s="669"/>
      <c r="AJ38" s="669"/>
      <c r="AK38" s="669"/>
      <c r="AL38" s="669"/>
      <c r="AM38" s="669"/>
      <c r="AN38" s="669"/>
      <c r="AO38" s="669"/>
      <c r="AP38" s="669"/>
      <c r="AQ38" s="669"/>
      <c r="AR38" s="669"/>
      <c r="AS38" s="669"/>
      <c r="AT38" s="669"/>
      <c r="AU38" s="669"/>
      <c r="AV38" s="669"/>
      <c r="AW38" s="669"/>
      <c r="AX38" s="669"/>
      <c r="AY38" s="669"/>
      <c r="AZ38" s="669"/>
      <c r="BA38" s="669"/>
      <c r="BB38" s="725"/>
      <c r="BC38" s="725"/>
      <c r="BD38" s="80"/>
      <c r="BE38" s="85"/>
      <c r="BF38" s="85"/>
      <c r="BG38" s="85"/>
      <c r="BH38" s="85"/>
      <c r="BI38" s="111"/>
      <c r="BJ38" s="85"/>
      <c r="BK38" s="85"/>
      <c r="BL38" s="85"/>
      <c r="BM38" s="85"/>
      <c r="BN38" s="85"/>
      <c r="BO38" s="111"/>
      <c r="BP38" s="123"/>
      <c r="BQ38" s="127"/>
    </row>
    <row r="39" spans="1:69" ht="5.0999999999999996" customHeight="1" thickTop="1" x14ac:dyDescent="0.2">
      <c r="A39" s="24"/>
      <c r="B39" s="27"/>
      <c r="C39" s="789" t="s">
        <v>140</v>
      </c>
      <c r="D39" s="709"/>
      <c r="E39" s="709"/>
      <c r="F39" s="709"/>
      <c r="G39" s="709"/>
      <c r="H39" s="709"/>
      <c r="I39" s="709"/>
      <c r="J39" s="709"/>
      <c r="K39" s="636" t="s">
        <v>141</v>
      </c>
      <c r="L39" s="779"/>
      <c r="M39" s="139"/>
      <c r="N39" s="44"/>
      <c r="O39" s="44"/>
      <c r="P39" s="44"/>
      <c r="Q39" s="44"/>
      <c r="R39" s="141"/>
      <c r="S39" s="44"/>
      <c r="T39" s="44"/>
      <c r="U39" s="44"/>
      <c r="V39" s="44"/>
      <c r="W39" s="44"/>
      <c r="X39" s="138"/>
      <c r="Y39" s="44"/>
      <c r="Z39" s="44"/>
      <c r="AA39" s="44"/>
      <c r="AB39" s="44"/>
      <c r="AC39" s="44"/>
      <c r="AD39" s="143"/>
      <c r="AE39" s="650"/>
      <c r="AF39" s="719"/>
      <c r="AG39" s="719"/>
      <c r="AH39" s="719"/>
      <c r="AI39" s="719"/>
      <c r="AJ39" s="719"/>
      <c r="AK39" s="719"/>
      <c r="AL39" s="719"/>
      <c r="AM39" s="719"/>
      <c r="AN39" s="719"/>
      <c r="AO39" s="719"/>
      <c r="AP39" s="719"/>
      <c r="AQ39" s="719"/>
      <c r="AR39" s="719"/>
      <c r="AS39" s="719"/>
      <c r="AT39" s="719"/>
      <c r="AU39" s="719"/>
      <c r="AV39" s="720"/>
      <c r="AW39" s="720"/>
      <c r="AX39" s="720"/>
      <c r="AY39" s="720"/>
      <c r="AZ39" s="720"/>
      <c r="BA39" s="720"/>
      <c r="BB39" s="720"/>
      <c r="BC39" s="720"/>
      <c r="BD39" s="720"/>
      <c r="BE39" s="720"/>
      <c r="BF39" s="720"/>
      <c r="BG39" s="720"/>
      <c r="BH39" s="720"/>
      <c r="BI39" s="720"/>
      <c r="BJ39" s="720"/>
      <c r="BK39" s="720"/>
      <c r="BL39" s="720"/>
      <c r="BM39" s="720"/>
      <c r="BN39" s="720"/>
      <c r="BO39" s="721"/>
      <c r="BP39" s="121"/>
      <c r="BQ39" s="127"/>
    </row>
    <row r="40" spans="1:69" ht="12.75" customHeight="1" x14ac:dyDescent="0.2">
      <c r="A40" s="24"/>
      <c r="B40" s="27"/>
      <c r="C40" s="710"/>
      <c r="D40" s="711"/>
      <c r="E40" s="711"/>
      <c r="F40" s="711"/>
      <c r="G40" s="711"/>
      <c r="H40" s="711"/>
      <c r="I40" s="711"/>
      <c r="J40" s="711"/>
      <c r="K40" s="576"/>
      <c r="L40" s="577"/>
      <c r="M40" s="55"/>
      <c r="N40" s="597" t="str">
        <f>IF(COUNT(N28,N37)&lt;2,"",N28-N37)</f>
        <v/>
      </c>
      <c r="O40" s="598"/>
      <c r="P40" s="598"/>
      <c r="Q40" s="599"/>
      <c r="R40" s="66"/>
      <c r="S40" s="38"/>
      <c r="T40" s="597" t="str">
        <f>IF(COUNT(T28,T37)&lt;2,"",T28-T37)</f>
        <v/>
      </c>
      <c r="U40" s="598"/>
      <c r="V40" s="598"/>
      <c r="W40" s="599"/>
      <c r="X40" s="64"/>
      <c r="Y40" s="38"/>
      <c r="Z40" s="597" t="str">
        <f>IF(COUNT(Z28,Z37)&lt;2,"",Z28-Z37)</f>
        <v/>
      </c>
      <c r="AA40" s="598"/>
      <c r="AB40" s="598"/>
      <c r="AC40" s="599"/>
      <c r="AD40" s="94"/>
      <c r="AE40" s="653"/>
      <c r="AF40" s="654"/>
      <c r="AG40" s="654"/>
      <c r="AH40" s="654"/>
      <c r="AI40" s="654"/>
      <c r="AJ40" s="654"/>
      <c r="AK40" s="654"/>
      <c r="AL40" s="654"/>
      <c r="AM40" s="654"/>
      <c r="AN40" s="654"/>
      <c r="AO40" s="654"/>
      <c r="AP40" s="654"/>
      <c r="AQ40" s="654"/>
      <c r="AR40" s="654"/>
      <c r="AS40" s="654"/>
      <c r="AT40" s="654"/>
      <c r="AU40" s="654"/>
      <c r="AV40" s="714"/>
      <c r="AW40" s="714"/>
      <c r="AX40" s="714"/>
      <c r="AY40" s="714"/>
      <c r="AZ40" s="714"/>
      <c r="BA40" s="714"/>
      <c r="BB40" s="714"/>
      <c r="BC40" s="714"/>
      <c r="BD40" s="714"/>
      <c r="BE40" s="714"/>
      <c r="BF40" s="714"/>
      <c r="BG40" s="714"/>
      <c r="BH40" s="714"/>
      <c r="BI40" s="714"/>
      <c r="BJ40" s="714"/>
      <c r="BK40" s="714"/>
      <c r="BL40" s="714"/>
      <c r="BM40" s="714"/>
      <c r="BN40" s="714"/>
      <c r="BO40" s="681"/>
      <c r="BP40" s="121"/>
      <c r="BQ40" s="127"/>
    </row>
    <row r="41" spans="1:69" ht="5.0999999999999996" customHeight="1" x14ac:dyDescent="0.2">
      <c r="A41" s="24"/>
      <c r="B41" s="27"/>
      <c r="C41" s="712"/>
      <c r="D41" s="713"/>
      <c r="E41" s="713"/>
      <c r="F41" s="713"/>
      <c r="G41" s="713"/>
      <c r="H41" s="713"/>
      <c r="I41" s="713"/>
      <c r="J41" s="713"/>
      <c r="K41" s="578"/>
      <c r="L41" s="579"/>
      <c r="M41" s="56"/>
      <c r="N41" s="45"/>
      <c r="O41" s="45"/>
      <c r="P41" s="45"/>
      <c r="Q41" s="45"/>
      <c r="R41" s="67"/>
      <c r="S41" s="45"/>
      <c r="T41" s="45"/>
      <c r="U41" s="45"/>
      <c r="V41" s="45"/>
      <c r="W41" s="45"/>
      <c r="X41" s="52"/>
      <c r="Y41" s="45"/>
      <c r="Z41" s="45"/>
      <c r="AA41" s="45"/>
      <c r="AB41" s="45"/>
      <c r="AC41" s="45"/>
      <c r="AD41" s="95"/>
      <c r="AE41" s="656"/>
      <c r="AF41" s="657"/>
      <c r="AG41" s="657"/>
      <c r="AH41" s="657"/>
      <c r="AI41" s="657"/>
      <c r="AJ41" s="657"/>
      <c r="AK41" s="657"/>
      <c r="AL41" s="657"/>
      <c r="AM41" s="657"/>
      <c r="AN41" s="657"/>
      <c r="AO41" s="657"/>
      <c r="AP41" s="657"/>
      <c r="AQ41" s="657"/>
      <c r="AR41" s="657"/>
      <c r="AS41" s="657"/>
      <c r="AT41" s="657"/>
      <c r="AU41" s="657"/>
      <c r="AV41" s="381"/>
      <c r="AW41" s="381"/>
      <c r="AX41" s="381"/>
      <c r="AY41" s="381"/>
      <c r="AZ41" s="381"/>
      <c r="BA41" s="381"/>
      <c r="BB41" s="381"/>
      <c r="BC41" s="381"/>
      <c r="BD41" s="381"/>
      <c r="BE41" s="381"/>
      <c r="BF41" s="381"/>
      <c r="BG41" s="381"/>
      <c r="BH41" s="381"/>
      <c r="BI41" s="381"/>
      <c r="BJ41" s="381"/>
      <c r="BK41" s="381"/>
      <c r="BL41" s="381"/>
      <c r="BM41" s="381"/>
      <c r="BN41" s="381"/>
      <c r="BO41" s="682"/>
      <c r="BP41" s="124"/>
      <c r="BQ41" s="127"/>
    </row>
    <row r="42" spans="1:69" ht="5.0999999999999996" customHeight="1" x14ac:dyDescent="0.2">
      <c r="A42" s="24"/>
      <c r="B42" s="27"/>
      <c r="C42" s="789" t="s">
        <v>142</v>
      </c>
      <c r="D42" s="709"/>
      <c r="E42" s="709"/>
      <c r="F42" s="709"/>
      <c r="G42" s="709"/>
      <c r="H42" s="709"/>
      <c r="I42" s="709"/>
      <c r="J42" s="709"/>
      <c r="K42" s="636" t="s">
        <v>143</v>
      </c>
      <c r="L42" s="779"/>
      <c r="M42" s="55"/>
      <c r="N42" s="38"/>
      <c r="O42" s="38"/>
      <c r="P42" s="38"/>
      <c r="Q42" s="38"/>
      <c r="R42" s="141"/>
      <c r="S42" s="38"/>
      <c r="T42" s="38"/>
      <c r="U42" s="38"/>
      <c r="V42" s="38"/>
      <c r="W42" s="38"/>
      <c r="X42" s="51"/>
      <c r="Y42" s="38"/>
      <c r="Z42" s="38"/>
      <c r="AA42" s="38"/>
      <c r="AB42" s="38"/>
      <c r="AC42" s="38"/>
      <c r="AD42" s="94"/>
      <c r="AE42" s="674" t="s">
        <v>144</v>
      </c>
      <c r="AF42" s="714"/>
      <c r="AG42" s="714"/>
      <c r="AH42" s="714"/>
      <c r="AI42" s="714"/>
      <c r="AJ42" s="714"/>
      <c r="AK42" s="714"/>
      <c r="AL42" s="714"/>
      <c r="AM42" s="714"/>
      <c r="AN42" s="714"/>
      <c r="AO42" s="714"/>
      <c r="AP42" s="714"/>
      <c r="AQ42" s="714"/>
      <c r="AR42" s="714"/>
      <c r="AS42" s="714"/>
      <c r="AT42" s="714"/>
      <c r="AU42" s="714"/>
      <c r="AV42" s="714"/>
      <c r="AW42" s="714"/>
      <c r="AX42" s="714"/>
      <c r="AY42" s="714"/>
      <c r="AZ42" s="714"/>
      <c r="BA42" s="714"/>
      <c r="BB42" s="714"/>
      <c r="BC42" s="714"/>
      <c r="BD42" s="714"/>
      <c r="BE42" s="714"/>
      <c r="BF42" s="714"/>
      <c r="BG42" s="714"/>
      <c r="BH42" s="636" t="s">
        <v>68</v>
      </c>
      <c r="BI42" s="783"/>
      <c r="BJ42" s="63"/>
      <c r="BK42" s="104"/>
      <c r="BL42" s="114"/>
      <c r="BM42" s="114"/>
      <c r="BN42" s="114"/>
      <c r="BO42" s="145"/>
      <c r="BP42" s="121"/>
      <c r="BQ42" s="127"/>
    </row>
    <row r="43" spans="1:69" ht="12.75" customHeight="1" x14ac:dyDescent="0.2">
      <c r="A43" s="24"/>
      <c r="B43" s="27"/>
      <c r="C43" s="710"/>
      <c r="D43" s="711"/>
      <c r="E43" s="711"/>
      <c r="F43" s="711"/>
      <c r="G43" s="711"/>
      <c r="H43" s="711"/>
      <c r="I43" s="711"/>
      <c r="J43" s="711"/>
      <c r="K43" s="576"/>
      <c r="L43" s="577"/>
      <c r="M43" s="55"/>
      <c r="N43" s="704" t="str">
        <f>IF(OR(COUNT(N28,N40)&lt;2,N40=0),"",N28/N40)</f>
        <v/>
      </c>
      <c r="O43" s="705"/>
      <c r="P43" s="705"/>
      <c r="Q43" s="706"/>
      <c r="R43" s="66"/>
      <c r="S43" s="38"/>
      <c r="T43" s="704" t="str">
        <f>IF(OR(COUNT(T28,T40)&lt;2,T40=0),"",T28/T40)</f>
        <v/>
      </c>
      <c r="U43" s="705"/>
      <c r="V43" s="705"/>
      <c r="W43" s="706"/>
      <c r="X43" s="64"/>
      <c r="Y43" s="38"/>
      <c r="Z43" s="704" t="str">
        <f>IF(OR(COUNT(Z28,Z40)&lt;2,Z40=0),"",Z28/Z40)</f>
        <v/>
      </c>
      <c r="AA43" s="705"/>
      <c r="AB43" s="705"/>
      <c r="AC43" s="706"/>
      <c r="AD43" s="94"/>
      <c r="AE43" s="715"/>
      <c r="AF43" s="714"/>
      <c r="AG43" s="714"/>
      <c r="AH43" s="714"/>
      <c r="AI43" s="714"/>
      <c r="AJ43" s="714"/>
      <c r="AK43" s="714"/>
      <c r="AL43" s="714"/>
      <c r="AM43" s="714"/>
      <c r="AN43" s="714"/>
      <c r="AO43" s="714"/>
      <c r="AP43" s="714"/>
      <c r="AQ43" s="714"/>
      <c r="AR43" s="714"/>
      <c r="AS43" s="714"/>
      <c r="AT43" s="714"/>
      <c r="AU43" s="714"/>
      <c r="AV43" s="714"/>
      <c r="AW43" s="714"/>
      <c r="AX43" s="714"/>
      <c r="AY43" s="714"/>
      <c r="AZ43" s="714"/>
      <c r="BA43" s="714"/>
      <c r="BB43" s="714"/>
      <c r="BC43" s="714"/>
      <c r="BD43" s="714"/>
      <c r="BE43" s="714"/>
      <c r="BF43" s="714"/>
      <c r="BG43" s="714"/>
      <c r="BH43" s="714"/>
      <c r="BI43" s="681"/>
      <c r="BJ43" s="63"/>
      <c r="BK43" s="786" t="str">
        <f>IF(OR(COUNT(T46,BE37)&lt;2,T46=0),"",((T46-BE37)/T46)*100)</f>
        <v/>
      </c>
      <c r="BL43" s="695"/>
      <c r="BM43" s="695"/>
      <c r="BN43" s="787"/>
      <c r="BO43" s="116"/>
      <c r="BP43" s="121"/>
      <c r="BQ43" s="127"/>
    </row>
    <row r="44" spans="1:69" ht="5.0999999999999996" customHeight="1" x14ac:dyDescent="0.2">
      <c r="A44" s="24"/>
      <c r="B44" s="27"/>
      <c r="C44" s="712"/>
      <c r="D44" s="713"/>
      <c r="E44" s="713"/>
      <c r="F44" s="713"/>
      <c r="G44" s="713"/>
      <c r="H44" s="713"/>
      <c r="I44" s="713"/>
      <c r="J44" s="713"/>
      <c r="K44" s="578"/>
      <c r="L44" s="579"/>
      <c r="M44" s="56"/>
      <c r="N44" s="62"/>
      <c r="O44" s="62"/>
      <c r="P44" s="62"/>
      <c r="Q44" s="62"/>
      <c r="R44" s="67"/>
      <c r="S44" s="45"/>
      <c r="T44" s="45"/>
      <c r="U44" s="45"/>
      <c r="V44" s="45"/>
      <c r="W44" s="45"/>
      <c r="X44" s="52"/>
      <c r="Y44" s="45"/>
      <c r="Z44" s="45"/>
      <c r="AA44" s="45"/>
      <c r="AB44" s="45"/>
      <c r="AC44" s="45"/>
      <c r="AD44" s="95"/>
      <c r="AE44" s="715"/>
      <c r="AF44" s="714"/>
      <c r="AG44" s="714"/>
      <c r="AH44" s="714"/>
      <c r="AI44" s="714"/>
      <c r="AJ44" s="714"/>
      <c r="AK44" s="714"/>
      <c r="AL44" s="714"/>
      <c r="AM44" s="714"/>
      <c r="AN44" s="714"/>
      <c r="AO44" s="714"/>
      <c r="AP44" s="714"/>
      <c r="AQ44" s="714"/>
      <c r="AR44" s="714"/>
      <c r="AS44" s="714"/>
      <c r="AT44" s="714"/>
      <c r="AU44" s="714"/>
      <c r="AV44" s="714"/>
      <c r="AW44" s="714"/>
      <c r="AX44" s="714"/>
      <c r="AY44" s="714"/>
      <c r="AZ44" s="714"/>
      <c r="BA44" s="714"/>
      <c r="BB44" s="714"/>
      <c r="BC44" s="714"/>
      <c r="BD44" s="714"/>
      <c r="BE44" s="714"/>
      <c r="BF44" s="714"/>
      <c r="BG44" s="714"/>
      <c r="BH44" s="714"/>
      <c r="BI44" s="681"/>
      <c r="BJ44" s="63"/>
      <c r="BK44" s="697"/>
      <c r="BL44" s="339"/>
      <c r="BM44" s="339"/>
      <c r="BN44" s="698"/>
      <c r="BO44" s="116"/>
      <c r="BP44" s="121"/>
      <c r="BQ44" s="127"/>
    </row>
    <row r="45" spans="1:69" ht="5.0999999999999996" customHeight="1" x14ac:dyDescent="0.2">
      <c r="A45" s="24"/>
      <c r="B45" s="27"/>
      <c r="C45" s="788" t="s">
        <v>145</v>
      </c>
      <c r="D45" s="636"/>
      <c r="E45" s="636"/>
      <c r="F45" s="636"/>
      <c r="G45" s="636"/>
      <c r="H45" s="636"/>
      <c r="I45" s="636"/>
      <c r="J45" s="636"/>
      <c r="K45" s="636"/>
      <c r="L45" s="636"/>
      <c r="M45" s="636"/>
      <c r="N45" s="636"/>
      <c r="O45" s="636"/>
      <c r="P45" s="636"/>
      <c r="Q45" s="636" t="s">
        <v>108</v>
      </c>
      <c r="R45" s="779"/>
      <c r="S45" s="72"/>
      <c r="T45" s="72"/>
      <c r="U45" s="72"/>
      <c r="V45" s="72"/>
      <c r="W45" s="72"/>
      <c r="X45" s="141"/>
      <c r="Y45" s="137"/>
      <c r="Z45" s="38"/>
      <c r="AA45" s="38"/>
      <c r="AB45" s="38"/>
      <c r="AC45" s="38"/>
      <c r="AD45" s="143"/>
      <c r="AE45" s="715"/>
      <c r="AF45" s="714"/>
      <c r="AG45" s="714"/>
      <c r="AH45" s="714"/>
      <c r="AI45" s="714"/>
      <c r="AJ45" s="714"/>
      <c r="AK45" s="714"/>
      <c r="AL45" s="714"/>
      <c r="AM45" s="714"/>
      <c r="AN45" s="714"/>
      <c r="AO45" s="714"/>
      <c r="AP45" s="714"/>
      <c r="AQ45" s="714"/>
      <c r="AR45" s="714"/>
      <c r="AS45" s="714"/>
      <c r="AT45" s="714"/>
      <c r="AU45" s="714"/>
      <c r="AV45" s="714"/>
      <c r="AW45" s="714"/>
      <c r="AX45" s="714"/>
      <c r="AY45" s="714"/>
      <c r="AZ45" s="714"/>
      <c r="BA45" s="714"/>
      <c r="BB45" s="714"/>
      <c r="BC45" s="714"/>
      <c r="BD45" s="714"/>
      <c r="BE45" s="714"/>
      <c r="BF45" s="714"/>
      <c r="BG45" s="714"/>
      <c r="BH45" s="714"/>
      <c r="BI45" s="681"/>
      <c r="BJ45" s="38"/>
      <c r="BK45" s="697"/>
      <c r="BL45" s="339"/>
      <c r="BM45" s="339"/>
      <c r="BN45" s="698"/>
      <c r="BO45" s="116"/>
      <c r="BP45" s="121"/>
      <c r="BQ45" s="127"/>
    </row>
    <row r="46" spans="1:69" ht="12.75" customHeight="1" x14ac:dyDescent="0.2">
      <c r="A46" s="24"/>
      <c r="B46" s="27"/>
      <c r="C46" s="643"/>
      <c r="D46" s="576"/>
      <c r="E46" s="576"/>
      <c r="F46" s="576"/>
      <c r="G46" s="576"/>
      <c r="H46" s="576"/>
      <c r="I46" s="576"/>
      <c r="J46" s="576"/>
      <c r="K46" s="576"/>
      <c r="L46" s="576"/>
      <c r="M46" s="576"/>
      <c r="N46" s="576"/>
      <c r="O46" s="576"/>
      <c r="P46" s="576"/>
      <c r="Q46" s="576"/>
      <c r="R46" s="577"/>
      <c r="S46" s="35"/>
      <c r="T46" s="704" t="str">
        <f>IF(COUNT(N43,T43,Z43)=0,"",SUM(N43,T43,Z43)/COUNT(N43,T43,Z43))</f>
        <v/>
      </c>
      <c r="U46" s="705"/>
      <c r="V46" s="705"/>
      <c r="W46" s="706"/>
      <c r="X46" s="66"/>
      <c r="Y46" s="79"/>
      <c r="Z46" s="35"/>
      <c r="AA46" s="35"/>
      <c r="AB46" s="35"/>
      <c r="AC46" s="35"/>
      <c r="AD46" s="94"/>
      <c r="AE46" s="715"/>
      <c r="AF46" s="714"/>
      <c r="AG46" s="714"/>
      <c r="AH46" s="714"/>
      <c r="AI46" s="714"/>
      <c r="AJ46" s="714"/>
      <c r="AK46" s="714"/>
      <c r="AL46" s="714"/>
      <c r="AM46" s="714"/>
      <c r="AN46" s="714"/>
      <c r="AO46" s="714"/>
      <c r="AP46" s="714"/>
      <c r="AQ46" s="714"/>
      <c r="AR46" s="714"/>
      <c r="AS46" s="714"/>
      <c r="AT46" s="714"/>
      <c r="AU46" s="714"/>
      <c r="AV46" s="714"/>
      <c r="AW46" s="714"/>
      <c r="AX46" s="714"/>
      <c r="AY46" s="714"/>
      <c r="AZ46" s="714"/>
      <c r="BA46" s="714"/>
      <c r="BB46" s="714"/>
      <c r="BC46" s="714"/>
      <c r="BD46" s="714"/>
      <c r="BE46" s="714"/>
      <c r="BF46" s="714"/>
      <c r="BG46" s="714"/>
      <c r="BH46" s="714"/>
      <c r="BI46" s="681"/>
      <c r="BJ46" s="38"/>
      <c r="BK46" s="699"/>
      <c r="BL46" s="700"/>
      <c r="BM46" s="700"/>
      <c r="BN46" s="701"/>
      <c r="BO46" s="116"/>
      <c r="BP46" s="121"/>
      <c r="BQ46" s="127"/>
    </row>
    <row r="47" spans="1:69" ht="5.0999999999999996" customHeight="1" thickBot="1" x14ac:dyDescent="0.25">
      <c r="A47" s="24"/>
      <c r="B47" s="29"/>
      <c r="C47" s="703"/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69"/>
      <c r="R47" s="670"/>
      <c r="S47" s="73"/>
      <c r="T47" s="73"/>
      <c r="U47" s="73"/>
      <c r="V47" s="73"/>
      <c r="W47" s="73"/>
      <c r="X47" s="76"/>
      <c r="Y47" s="80"/>
      <c r="Z47" s="85"/>
      <c r="AA47" s="85"/>
      <c r="AB47" s="85"/>
      <c r="AC47" s="85"/>
      <c r="AD47" s="98"/>
      <c r="AE47" s="716"/>
      <c r="AF47" s="717"/>
      <c r="AG47" s="717"/>
      <c r="AH47" s="717"/>
      <c r="AI47" s="717"/>
      <c r="AJ47" s="717"/>
      <c r="AK47" s="717"/>
      <c r="AL47" s="717"/>
      <c r="AM47" s="717"/>
      <c r="AN47" s="717"/>
      <c r="AO47" s="717"/>
      <c r="AP47" s="717"/>
      <c r="AQ47" s="717"/>
      <c r="AR47" s="717"/>
      <c r="AS47" s="717"/>
      <c r="AT47" s="717"/>
      <c r="AU47" s="717"/>
      <c r="AV47" s="717"/>
      <c r="AW47" s="717"/>
      <c r="AX47" s="717"/>
      <c r="AY47" s="717"/>
      <c r="AZ47" s="717"/>
      <c r="BA47" s="717"/>
      <c r="BB47" s="717"/>
      <c r="BC47" s="717"/>
      <c r="BD47" s="717"/>
      <c r="BE47" s="717"/>
      <c r="BF47" s="717"/>
      <c r="BG47" s="717"/>
      <c r="BH47" s="717"/>
      <c r="BI47" s="718"/>
      <c r="BJ47" s="85"/>
      <c r="BK47" s="85"/>
      <c r="BL47" s="85"/>
      <c r="BM47" s="85"/>
      <c r="BN47" s="85"/>
      <c r="BO47" s="111"/>
      <c r="BP47" s="123"/>
      <c r="BQ47" s="127"/>
    </row>
    <row r="48" spans="1:69" ht="13.5" thickTop="1" x14ac:dyDescent="0.2">
      <c r="A48" s="24"/>
      <c r="B48" s="27"/>
      <c r="C48" s="643" t="s">
        <v>146</v>
      </c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76"/>
      <c r="P48" s="576"/>
      <c r="Q48" s="576"/>
      <c r="R48" s="576"/>
      <c r="S48" s="576"/>
      <c r="T48" s="576"/>
      <c r="U48" s="576"/>
      <c r="V48" s="576"/>
      <c r="W48" s="576"/>
      <c r="X48" s="576"/>
      <c r="Y48" s="576"/>
      <c r="Z48" s="576"/>
      <c r="AA48" s="576"/>
      <c r="AB48" s="576"/>
      <c r="AC48" s="576"/>
      <c r="AD48" s="576"/>
      <c r="AE48" s="650" t="s">
        <v>28</v>
      </c>
      <c r="AF48" s="642"/>
      <c r="AG48" s="642"/>
      <c r="AH48" s="642"/>
      <c r="AI48" s="642"/>
      <c r="AJ48" s="642"/>
      <c r="AK48" s="642"/>
      <c r="AL48" s="642"/>
      <c r="AM48" s="642"/>
      <c r="AN48" s="642"/>
      <c r="AO48" s="642"/>
      <c r="AP48" s="642"/>
      <c r="AQ48" s="642"/>
      <c r="AR48" s="642"/>
      <c r="AS48" s="642"/>
      <c r="AT48" s="642"/>
      <c r="AU48" s="642"/>
      <c r="AV48" s="642"/>
      <c r="AW48" s="642"/>
      <c r="AX48" s="642"/>
      <c r="AY48" s="642"/>
      <c r="AZ48" s="642"/>
      <c r="BA48" s="642"/>
      <c r="BB48" s="642"/>
      <c r="BC48" s="642"/>
      <c r="BD48" s="642"/>
      <c r="BE48" s="642"/>
      <c r="BF48" s="642"/>
      <c r="BG48" s="642"/>
      <c r="BH48" s="642"/>
      <c r="BI48" s="642"/>
      <c r="BJ48" s="642"/>
      <c r="BK48" s="642"/>
      <c r="BL48" s="642"/>
      <c r="BM48" s="642"/>
      <c r="BN48" s="642"/>
      <c r="BO48" s="673"/>
      <c r="BP48" s="121"/>
      <c r="BQ48" s="127"/>
    </row>
    <row r="49" spans="1:69" ht="5.0999999999999996" customHeight="1" x14ac:dyDescent="0.2">
      <c r="A49" s="24"/>
      <c r="B49" s="27"/>
      <c r="C49" s="707"/>
      <c r="D49" s="578"/>
      <c r="E49" s="578"/>
      <c r="F49" s="578"/>
      <c r="G49" s="578"/>
      <c r="H49" s="578"/>
      <c r="I49" s="578"/>
      <c r="J49" s="578"/>
      <c r="K49" s="578"/>
      <c r="L49" s="578"/>
      <c r="M49" s="578"/>
      <c r="N49" s="578"/>
      <c r="O49" s="578"/>
      <c r="P49" s="578"/>
      <c r="Q49" s="578"/>
      <c r="R49" s="578"/>
      <c r="S49" s="578"/>
      <c r="T49" s="578"/>
      <c r="U49" s="578"/>
      <c r="V49" s="578"/>
      <c r="W49" s="578"/>
      <c r="X49" s="578"/>
      <c r="Y49" s="578"/>
      <c r="Z49" s="578"/>
      <c r="AA49" s="578"/>
      <c r="AB49" s="578"/>
      <c r="AC49" s="578"/>
      <c r="AD49" s="578"/>
      <c r="AE49" s="675"/>
      <c r="AF49" s="578"/>
      <c r="AG49" s="578"/>
      <c r="AH49" s="578"/>
      <c r="AI49" s="578"/>
      <c r="AJ49" s="578"/>
      <c r="AK49" s="578"/>
      <c r="AL49" s="578"/>
      <c r="AM49" s="578"/>
      <c r="AN49" s="578"/>
      <c r="AO49" s="578"/>
      <c r="AP49" s="578"/>
      <c r="AQ49" s="578"/>
      <c r="AR49" s="578"/>
      <c r="AS49" s="578"/>
      <c r="AT49" s="578"/>
      <c r="AU49" s="578"/>
      <c r="AV49" s="578"/>
      <c r="AW49" s="578"/>
      <c r="AX49" s="578"/>
      <c r="AY49" s="578"/>
      <c r="AZ49" s="578"/>
      <c r="BA49" s="578"/>
      <c r="BB49" s="578"/>
      <c r="BC49" s="578"/>
      <c r="BD49" s="578"/>
      <c r="BE49" s="578"/>
      <c r="BF49" s="578"/>
      <c r="BG49" s="578"/>
      <c r="BH49" s="578"/>
      <c r="BI49" s="578"/>
      <c r="BJ49" s="578"/>
      <c r="BK49" s="578"/>
      <c r="BL49" s="578"/>
      <c r="BM49" s="578"/>
      <c r="BN49" s="578"/>
      <c r="BO49" s="579"/>
      <c r="BP49" s="121"/>
      <c r="BQ49" s="127"/>
    </row>
    <row r="50" spans="1:69" ht="5.0999999999999996" customHeight="1" x14ac:dyDescent="0.2">
      <c r="A50" s="24"/>
      <c r="B50" s="27"/>
      <c r="C50" s="776" t="s">
        <v>147</v>
      </c>
      <c r="D50" s="628"/>
      <c r="E50" s="628"/>
      <c r="F50" s="628"/>
      <c r="G50" s="628"/>
      <c r="H50" s="628"/>
      <c r="I50" s="628"/>
      <c r="J50" s="628"/>
      <c r="K50" s="628"/>
      <c r="L50" s="628"/>
      <c r="M50" s="628"/>
      <c r="N50" s="628"/>
      <c r="O50" s="628"/>
      <c r="P50" s="628"/>
      <c r="Q50" s="628"/>
      <c r="R50" s="628"/>
      <c r="S50" s="628"/>
      <c r="T50" s="628"/>
      <c r="U50" s="628"/>
      <c r="V50" s="628"/>
      <c r="W50" s="679"/>
      <c r="X50" s="783"/>
      <c r="Y50" s="137"/>
      <c r="Z50" s="44"/>
      <c r="AA50" s="44"/>
      <c r="AB50" s="44"/>
      <c r="AC50" s="44"/>
      <c r="AD50" s="44"/>
      <c r="AE50" s="99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17"/>
      <c r="BP50" s="121"/>
      <c r="BQ50" s="127"/>
    </row>
    <row r="51" spans="1:69" ht="12.75" x14ac:dyDescent="0.2">
      <c r="A51" s="24"/>
      <c r="B51" s="27"/>
      <c r="C51" s="630"/>
      <c r="D51" s="668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8"/>
      <c r="T51" s="668"/>
      <c r="U51" s="668"/>
      <c r="V51" s="668"/>
      <c r="W51" s="379"/>
      <c r="X51" s="681"/>
      <c r="Y51" s="81"/>
      <c r="Z51" s="683"/>
      <c r="AA51" s="684"/>
      <c r="AB51" s="684"/>
      <c r="AC51" s="685"/>
      <c r="AD51" s="38"/>
      <c r="AE51" s="100"/>
      <c r="AF51" s="784"/>
      <c r="AG51" s="687"/>
      <c r="AH51" s="687"/>
      <c r="AI51" s="687"/>
      <c r="AJ51" s="687"/>
      <c r="AK51" s="687"/>
      <c r="AL51" s="687"/>
      <c r="AM51" s="687"/>
      <c r="AN51" s="687"/>
      <c r="AO51" s="687"/>
      <c r="AP51" s="687"/>
      <c r="AQ51" s="687"/>
      <c r="AR51" s="687"/>
      <c r="AS51" s="687"/>
      <c r="AT51" s="687"/>
      <c r="AU51" s="687"/>
      <c r="AV51" s="687"/>
      <c r="AW51" s="687"/>
      <c r="AX51" s="687"/>
      <c r="AY51" s="687"/>
      <c r="AZ51" s="687"/>
      <c r="BA51" s="687"/>
      <c r="BB51" s="687"/>
      <c r="BC51" s="687"/>
      <c r="BD51" s="687"/>
      <c r="BE51" s="687"/>
      <c r="BF51" s="687"/>
      <c r="BG51" s="687"/>
      <c r="BH51" s="687"/>
      <c r="BI51" s="687"/>
      <c r="BJ51" s="687"/>
      <c r="BK51" s="687"/>
      <c r="BL51" s="687"/>
      <c r="BM51" s="687"/>
      <c r="BN51" s="785"/>
      <c r="BO51" s="117"/>
      <c r="BP51" s="121"/>
      <c r="BQ51" s="127"/>
    </row>
    <row r="52" spans="1:69" ht="5.0999999999999996" customHeight="1" x14ac:dyDescent="0.2">
      <c r="A52" s="24"/>
      <c r="B52" s="27"/>
      <c r="C52" s="632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381"/>
      <c r="X52" s="682"/>
      <c r="Y52" s="71"/>
      <c r="Z52" s="71"/>
      <c r="AA52" s="71"/>
      <c r="AB52" s="71"/>
      <c r="AC52" s="71"/>
      <c r="AD52" s="45"/>
      <c r="AE52" s="100"/>
      <c r="AF52" s="328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9"/>
      <c r="BI52" s="329"/>
      <c r="BJ52" s="329"/>
      <c r="BK52" s="329"/>
      <c r="BL52" s="329"/>
      <c r="BM52" s="329"/>
      <c r="BN52" s="689"/>
      <c r="BO52" s="117"/>
      <c r="BP52" s="121"/>
      <c r="BQ52" s="127"/>
    </row>
    <row r="53" spans="1:69" ht="5.0999999999999996" customHeight="1" x14ac:dyDescent="0.2">
      <c r="A53" s="24"/>
      <c r="B53" s="27"/>
      <c r="C53" s="776" t="s">
        <v>148</v>
      </c>
      <c r="D53" s="628"/>
      <c r="E53" s="628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36" t="s">
        <v>149</v>
      </c>
      <c r="X53" s="780"/>
      <c r="Y53" s="63"/>
      <c r="Z53" s="63"/>
      <c r="AA53" s="63"/>
      <c r="AB53" s="63"/>
      <c r="AC53" s="63"/>
      <c r="AD53" s="44"/>
      <c r="AE53" s="100"/>
      <c r="AF53" s="328"/>
      <c r="AG53" s="329"/>
      <c r="AH53" s="329"/>
      <c r="AI53" s="329"/>
      <c r="AJ53" s="329"/>
      <c r="AK53" s="329"/>
      <c r="AL53" s="329"/>
      <c r="AM53" s="329"/>
      <c r="AN53" s="329"/>
      <c r="AO53" s="329"/>
      <c r="AP53" s="329"/>
      <c r="AQ53" s="329"/>
      <c r="AR53" s="329"/>
      <c r="AS53" s="329"/>
      <c r="AT53" s="329"/>
      <c r="AU53" s="329"/>
      <c r="AV53" s="329"/>
      <c r="AW53" s="329"/>
      <c r="AX53" s="329"/>
      <c r="AY53" s="329"/>
      <c r="AZ53" s="329"/>
      <c r="BA53" s="329"/>
      <c r="BB53" s="329"/>
      <c r="BC53" s="329"/>
      <c r="BD53" s="329"/>
      <c r="BE53" s="329"/>
      <c r="BF53" s="329"/>
      <c r="BG53" s="329"/>
      <c r="BH53" s="329"/>
      <c r="BI53" s="329"/>
      <c r="BJ53" s="329"/>
      <c r="BK53" s="329"/>
      <c r="BL53" s="329"/>
      <c r="BM53" s="329"/>
      <c r="BN53" s="689"/>
      <c r="BO53" s="117"/>
      <c r="BP53" s="121"/>
      <c r="BQ53" s="127"/>
    </row>
    <row r="54" spans="1:69" ht="12.75" x14ac:dyDescent="0.2">
      <c r="A54" s="24"/>
      <c r="B54" s="27"/>
      <c r="C54" s="630"/>
      <c r="D54" s="668"/>
      <c r="E54" s="668"/>
      <c r="F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93"/>
      <c r="X54" s="649"/>
      <c r="Y54" s="82"/>
      <c r="Z54" s="683"/>
      <c r="AA54" s="684"/>
      <c r="AB54" s="684"/>
      <c r="AC54" s="685"/>
      <c r="AD54" s="38"/>
      <c r="AE54" s="100"/>
      <c r="AF54" s="328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  <c r="AU54" s="329"/>
      <c r="AV54" s="329"/>
      <c r="AW54" s="329"/>
      <c r="AX54" s="329"/>
      <c r="AY54" s="329"/>
      <c r="AZ54" s="329"/>
      <c r="BA54" s="329"/>
      <c r="BB54" s="329"/>
      <c r="BC54" s="329"/>
      <c r="BD54" s="329"/>
      <c r="BE54" s="329"/>
      <c r="BF54" s="329"/>
      <c r="BG54" s="329"/>
      <c r="BH54" s="329"/>
      <c r="BI54" s="329"/>
      <c r="BJ54" s="329"/>
      <c r="BK54" s="329"/>
      <c r="BL54" s="329"/>
      <c r="BM54" s="329"/>
      <c r="BN54" s="689"/>
      <c r="BO54" s="117"/>
      <c r="BP54" s="121"/>
      <c r="BQ54" s="127"/>
    </row>
    <row r="55" spans="1:69" ht="5.0999999999999996" customHeight="1" x14ac:dyDescent="0.2">
      <c r="A55" s="24"/>
      <c r="B55" s="27"/>
      <c r="C55" s="632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671"/>
      <c r="X55" s="672"/>
      <c r="Y55" s="83"/>
      <c r="Z55" s="60"/>
      <c r="AA55" s="60"/>
      <c r="AB55" s="60"/>
      <c r="AC55" s="60"/>
      <c r="AD55" s="45"/>
      <c r="AE55" s="100"/>
      <c r="AF55" s="328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29"/>
      <c r="AT55" s="329"/>
      <c r="AU55" s="329"/>
      <c r="AV55" s="329"/>
      <c r="AW55" s="329"/>
      <c r="AX55" s="329"/>
      <c r="AY55" s="329"/>
      <c r="AZ55" s="329"/>
      <c r="BA55" s="329"/>
      <c r="BB55" s="329"/>
      <c r="BC55" s="329"/>
      <c r="BD55" s="329"/>
      <c r="BE55" s="329"/>
      <c r="BF55" s="329"/>
      <c r="BG55" s="329"/>
      <c r="BH55" s="329"/>
      <c r="BI55" s="329"/>
      <c r="BJ55" s="329"/>
      <c r="BK55" s="329"/>
      <c r="BL55" s="329"/>
      <c r="BM55" s="329"/>
      <c r="BN55" s="689"/>
      <c r="BO55" s="117"/>
      <c r="BP55" s="121"/>
      <c r="BQ55" s="127"/>
    </row>
    <row r="56" spans="1:69" ht="5.0999999999999996" customHeight="1" x14ac:dyDescent="0.2">
      <c r="A56" s="24"/>
      <c r="B56" s="27"/>
      <c r="C56" s="776" t="s">
        <v>150</v>
      </c>
      <c r="D56" s="628"/>
      <c r="E56" s="628"/>
      <c r="F56" s="628"/>
      <c r="G56" s="628"/>
      <c r="H56" s="628"/>
      <c r="I56" s="628"/>
      <c r="J56" s="628"/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36" t="s">
        <v>151</v>
      </c>
      <c r="X56" s="780"/>
      <c r="Y56" s="84"/>
      <c r="Z56" s="86"/>
      <c r="AA56" s="86"/>
      <c r="AB56" s="86"/>
      <c r="AC56" s="86"/>
      <c r="AD56" s="44"/>
      <c r="AE56" s="100"/>
      <c r="AF56" s="328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  <c r="AT56" s="329"/>
      <c r="AU56" s="329"/>
      <c r="AV56" s="329"/>
      <c r="AW56" s="329"/>
      <c r="AX56" s="329"/>
      <c r="AY56" s="329"/>
      <c r="AZ56" s="329"/>
      <c r="BA56" s="329"/>
      <c r="BB56" s="329"/>
      <c r="BC56" s="329"/>
      <c r="BD56" s="329"/>
      <c r="BE56" s="329"/>
      <c r="BF56" s="329"/>
      <c r="BG56" s="329"/>
      <c r="BH56" s="329"/>
      <c r="BI56" s="329"/>
      <c r="BJ56" s="329"/>
      <c r="BK56" s="329"/>
      <c r="BL56" s="329"/>
      <c r="BM56" s="329"/>
      <c r="BN56" s="689"/>
      <c r="BO56" s="51"/>
      <c r="BP56" s="121"/>
      <c r="BQ56" s="127"/>
    </row>
    <row r="57" spans="1:69" ht="12.75" x14ac:dyDescent="0.2">
      <c r="A57" s="24"/>
      <c r="B57" s="27"/>
      <c r="C57" s="630"/>
      <c r="D57" s="668"/>
      <c r="E57" s="668"/>
      <c r="F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93"/>
      <c r="X57" s="649"/>
      <c r="Y57" s="82"/>
      <c r="Z57" s="610"/>
      <c r="AA57" s="615"/>
      <c r="AB57" s="615"/>
      <c r="AC57" s="611"/>
      <c r="AD57" s="38"/>
      <c r="AE57" s="100"/>
      <c r="AF57" s="328"/>
      <c r="AG57" s="329"/>
      <c r="AH57" s="329"/>
      <c r="AI57" s="329"/>
      <c r="AJ57" s="329"/>
      <c r="AK57" s="329"/>
      <c r="AL57" s="329"/>
      <c r="AM57" s="329"/>
      <c r="AN57" s="329"/>
      <c r="AO57" s="329"/>
      <c r="AP57" s="329"/>
      <c r="AQ57" s="329"/>
      <c r="AR57" s="329"/>
      <c r="AS57" s="329"/>
      <c r="AT57" s="329"/>
      <c r="AU57" s="329"/>
      <c r="AV57" s="329"/>
      <c r="AW57" s="329"/>
      <c r="AX57" s="329"/>
      <c r="AY57" s="329"/>
      <c r="AZ57" s="329"/>
      <c r="BA57" s="329"/>
      <c r="BB57" s="329"/>
      <c r="BC57" s="329"/>
      <c r="BD57" s="329"/>
      <c r="BE57" s="329"/>
      <c r="BF57" s="329"/>
      <c r="BG57" s="329"/>
      <c r="BH57" s="329"/>
      <c r="BI57" s="329"/>
      <c r="BJ57" s="329"/>
      <c r="BK57" s="329"/>
      <c r="BL57" s="329"/>
      <c r="BM57" s="329"/>
      <c r="BN57" s="689"/>
      <c r="BO57" s="51"/>
      <c r="BP57" s="121"/>
      <c r="BQ57" s="127"/>
    </row>
    <row r="58" spans="1:69" ht="5.0999999999999996" customHeight="1" x14ac:dyDescent="0.2">
      <c r="A58" s="24"/>
      <c r="B58" s="27"/>
      <c r="C58" s="632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671"/>
      <c r="X58" s="672"/>
      <c r="Y58" s="83"/>
      <c r="Z58" s="60"/>
      <c r="AA58" s="60"/>
      <c r="AB58" s="60"/>
      <c r="AC58" s="60"/>
      <c r="AD58" s="45"/>
      <c r="AE58" s="100"/>
      <c r="AF58" s="328"/>
      <c r="AG58" s="329"/>
      <c r="AH58" s="329"/>
      <c r="AI58" s="329"/>
      <c r="AJ58" s="329"/>
      <c r="AK58" s="329"/>
      <c r="AL58" s="329"/>
      <c r="AM58" s="329"/>
      <c r="AN58" s="329"/>
      <c r="AO58" s="329"/>
      <c r="AP58" s="329"/>
      <c r="AQ58" s="329"/>
      <c r="AR58" s="329"/>
      <c r="AS58" s="329"/>
      <c r="AT58" s="329"/>
      <c r="AU58" s="329"/>
      <c r="AV58" s="329"/>
      <c r="AW58" s="329"/>
      <c r="AX58" s="329"/>
      <c r="AY58" s="329"/>
      <c r="AZ58" s="329"/>
      <c r="BA58" s="329"/>
      <c r="BB58" s="329"/>
      <c r="BC58" s="329"/>
      <c r="BD58" s="329"/>
      <c r="BE58" s="329"/>
      <c r="BF58" s="329"/>
      <c r="BG58" s="329"/>
      <c r="BH58" s="329"/>
      <c r="BI58" s="329"/>
      <c r="BJ58" s="329"/>
      <c r="BK58" s="329"/>
      <c r="BL58" s="329"/>
      <c r="BM58" s="329"/>
      <c r="BN58" s="689"/>
      <c r="BO58" s="51"/>
      <c r="BP58" s="121"/>
      <c r="BQ58" s="127"/>
    </row>
    <row r="59" spans="1:69" ht="5.0999999999999996" customHeight="1" x14ac:dyDescent="0.2">
      <c r="A59" s="24"/>
      <c r="B59" s="27"/>
      <c r="C59" s="776" t="s">
        <v>152</v>
      </c>
      <c r="D59" s="628"/>
      <c r="E59" s="628"/>
      <c r="F59" s="628"/>
      <c r="G59" s="628"/>
      <c r="H59" s="628"/>
      <c r="I59" s="628"/>
      <c r="J59" s="628"/>
      <c r="K59" s="628"/>
      <c r="L59" s="628"/>
      <c r="M59" s="628"/>
      <c r="N59" s="628"/>
      <c r="O59" s="628"/>
      <c r="P59" s="628"/>
      <c r="Q59" s="628"/>
      <c r="R59" s="628"/>
      <c r="S59" s="628"/>
      <c r="T59" s="628"/>
      <c r="U59" s="628"/>
      <c r="V59" s="628"/>
      <c r="W59" s="636" t="s">
        <v>153</v>
      </c>
      <c r="X59" s="779"/>
      <c r="Y59" s="84"/>
      <c r="Z59" s="86"/>
      <c r="AA59" s="86"/>
      <c r="AB59" s="86"/>
      <c r="AC59" s="86"/>
      <c r="AD59" s="44"/>
      <c r="AE59" s="100"/>
      <c r="AF59" s="328"/>
      <c r="AG59" s="329"/>
      <c r="AH59" s="329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29"/>
      <c r="AX59" s="329"/>
      <c r="AY59" s="329"/>
      <c r="AZ59" s="329"/>
      <c r="BA59" s="329"/>
      <c r="BB59" s="329"/>
      <c r="BC59" s="329"/>
      <c r="BD59" s="329"/>
      <c r="BE59" s="329"/>
      <c r="BF59" s="329"/>
      <c r="BG59" s="329"/>
      <c r="BH59" s="329"/>
      <c r="BI59" s="329"/>
      <c r="BJ59" s="329"/>
      <c r="BK59" s="329"/>
      <c r="BL59" s="329"/>
      <c r="BM59" s="329"/>
      <c r="BN59" s="689"/>
      <c r="BO59" s="51"/>
      <c r="BP59" s="121"/>
      <c r="BQ59" s="127"/>
    </row>
    <row r="60" spans="1:69" ht="12.75" x14ac:dyDescent="0.2">
      <c r="A60" s="24"/>
      <c r="B60" s="27"/>
      <c r="C60" s="630"/>
      <c r="D60" s="668"/>
      <c r="E60" s="668"/>
      <c r="F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576"/>
      <c r="X60" s="577"/>
      <c r="Y60" s="82"/>
      <c r="Z60" s="610"/>
      <c r="AA60" s="615"/>
      <c r="AB60" s="615"/>
      <c r="AC60" s="611"/>
      <c r="AD60" s="38"/>
      <c r="AE60" s="100"/>
      <c r="AF60" s="328"/>
      <c r="AG60" s="329"/>
      <c r="AH60" s="329"/>
      <c r="AI60" s="329"/>
      <c r="AJ60" s="329"/>
      <c r="AK60" s="329"/>
      <c r="AL60" s="329"/>
      <c r="AM60" s="329"/>
      <c r="AN60" s="329"/>
      <c r="AO60" s="329"/>
      <c r="AP60" s="329"/>
      <c r="AQ60" s="329"/>
      <c r="AR60" s="329"/>
      <c r="AS60" s="329"/>
      <c r="AT60" s="329"/>
      <c r="AU60" s="329"/>
      <c r="AV60" s="329"/>
      <c r="AW60" s="329"/>
      <c r="AX60" s="329"/>
      <c r="AY60" s="329"/>
      <c r="AZ60" s="329"/>
      <c r="BA60" s="329"/>
      <c r="BB60" s="329"/>
      <c r="BC60" s="329"/>
      <c r="BD60" s="329"/>
      <c r="BE60" s="329"/>
      <c r="BF60" s="329"/>
      <c r="BG60" s="329"/>
      <c r="BH60" s="329"/>
      <c r="BI60" s="329"/>
      <c r="BJ60" s="329"/>
      <c r="BK60" s="329"/>
      <c r="BL60" s="329"/>
      <c r="BM60" s="329"/>
      <c r="BN60" s="689"/>
      <c r="BO60" s="51"/>
      <c r="BP60" s="121"/>
      <c r="BQ60" s="127"/>
    </row>
    <row r="61" spans="1:69" ht="5.0999999999999996" customHeight="1" x14ac:dyDescent="0.2">
      <c r="A61" s="24"/>
      <c r="B61" s="27"/>
      <c r="C61" s="632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8"/>
      <c r="X61" s="579"/>
      <c r="Y61" s="83"/>
      <c r="Z61" s="60"/>
      <c r="AA61" s="60"/>
      <c r="AB61" s="60"/>
      <c r="AC61" s="60"/>
      <c r="AD61" s="45"/>
      <c r="AE61" s="100"/>
      <c r="AF61" s="328"/>
      <c r="AG61" s="329"/>
      <c r="AH61" s="329"/>
      <c r="AI61" s="329"/>
      <c r="AJ61" s="329"/>
      <c r="AK61" s="329"/>
      <c r="AL61" s="329"/>
      <c r="AM61" s="329"/>
      <c r="AN61" s="329"/>
      <c r="AO61" s="329"/>
      <c r="AP61" s="329"/>
      <c r="AQ61" s="329"/>
      <c r="AR61" s="329"/>
      <c r="AS61" s="329"/>
      <c r="AT61" s="329"/>
      <c r="AU61" s="329"/>
      <c r="AV61" s="329"/>
      <c r="AW61" s="329"/>
      <c r="AX61" s="329"/>
      <c r="AY61" s="329"/>
      <c r="AZ61" s="329"/>
      <c r="BA61" s="329"/>
      <c r="BB61" s="329"/>
      <c r="BC61" s="329"/>
      <c r="BD61" s="329"/>
      <c r="BE61" s="329"/>
      <c r="BF61" s="329"/>
      <c r="BG61" s="329"/>
      <c r="BH61" s="329"/>
      <c r="BI61" s="329"/>
      <c r="BJ61" s="329"/>
      <c r="BK61" s="329"/>
      <c r="BL61" s="329"/>
      <c r="BM61" s="329"/>
      <c r="BN61" s="689"/>
      <c r="BO61" s="51"/>
      <c r="BP61" s="121"/>
      <c r="BQ61" s="127"/>
    </row>
    <row r="62" spans="1:69" ht="5.0999999999999996" customHeight="1" x14ac:dyDescent="0.2">
      <c r="A62" s="24"/>
      <c r="B62" s="27"/>
      <c r="C62" s="776" t="s">
        <v>154</v>
      </c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8"/>
      <c r="S62" s="628"/>
      <c r="T62" s="628"/>
      <c r="U62" s="628"/>
      <c r="V62" s="628"/>
      <c r="W62" s="636" t="s">
        <v>155</v>
      </c>
      <c r="X62" s="779"/>
      <c r="Y62" s="82"/>
      <c r="Z62" s="61"/>
      <c r="AA62" s="61"/>
      <c r="AB62" s="61"/>
      <c r="AC62" s="61"/>
      <c r="AD62" s="38"/>
      <c r="AE62" s="100"/>
      <c r="AF62" s="328"/>
      <c r="AG62" s="329"/>
      <c r="AH62" s="329"/>
      <c r="AI62" s="329"/>
      <c r="AJ62" s="329"/>
      <c r="AK62" s="329"/>
      <c r="AL62" s="329"/>
      <c r="AM62" s="329"/>
      <c r="AN62" s="329"/>
      <c r="AO62" s="329"/>
      <c r="AP62" s="329"/>
      <c r="AQ62" s="329"/>
      <c r="AR62" s="329"/>
      <c r="AS62" s="329"/>
      <c r="AT62" s="329"/>
      <c r="AU62" s="329"/>
      <c r="AV62" s="329"/>
      <c r="AW62" s="329"/>
      <c r="AX62" s="329"/>
      <c r="AY62" s="329"/>
      <c r="AZ62" s="329"/>
      <c r="BA62" s="329"/>
      <c r="BB62" s="329"/>
      <c r="BC62" s="329"/>
      <c r="BD62" s="329"/>
      <c r="BE62" s="329"/>
      <c r="BF62" s="329"/>
      <c r="BG62" s="329"/>
      <c r="BH62" s="329"/>
      <c r="BI62" s="329"/>
      <c r="BJ62" s="329"/>
      <c r="BK62" s="329"/>
      <c r="BL62" s="329"/>
      <c r="BM62" s="329"/>
      <c r="BN62" s="689"/>
      <c r="BO62" s="51"/>
      <c r="BP62" s="121"/>
      <c r="BQ62" s="127"/>
    </row>
    <row r="63" spans="1:69" ht="12.75" x14ac:dyDescent="0.2">
      <c r="A63" s="24"/>
      <c r="B63" s="27"/>
      <c r="C63" s="630"/>
      <c r="D63" s="668"/>
      <c r="E63" s="668"/>
      <c r="F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576"/>
      <c r="X63" s="577"/>
      <c r="Y63" s="82"/>
      <c r="Z63" s="597" t="str">
        <f>IF(COUNT(Z57,Z60)&lt;2,"",Z57-Z60)</f>
        <v/>
      </c>
      <c r="AA63" s="598"/>
      <c r="AB63" s="598"/>
      <c r="AC63" s="599"/>
      <c r="AD63" s="38"/>
      <c r="AE63" s="100"/>
      <c r="AF63" s="328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  <c r="AU63" s="329"/>
      <c r="AV63" s="329"/>
      <c r="AW63" s="329"/>
      <c r="AX63" s="329"/>
      <c r="AY63" s="329"/>
      <c r="AZ63" s="329"/>
      <c r="BA63" s="329"/>
      <c r="BB63" s="329"/>
      <c r="BC63" s="329"/>
      <c r="BD63" s="329"/>
      <c r="BE63" s="329"/>
      <c r="BF63" s="329"/>
      <c r="BG63" s="329"/>
      <c r="BH63" s="329"/>
      <c r="BI63" s="329"/>
      <c r="BJ63" s="329"/>
      <c r="BK63" s="329"/>
      <c r="BL63" s="329"/>
      <c r="BM63" s="329"/>
      <c r="BN63" s="689"/>
      <c r="BO63" s="51"/>
      <c r="BP63" s="121"/>
      <c r="BQ63" s="127"/>
    </row>
    <row r="64" spans="1:69" ht="5.0999999999999996" customHeight="1" x14ac:dyDescent="0.2">
      <c r="A64" s="24"/>
      <c r="B64" s="27"/>
      <c r="C64" s="632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8"/>
      <c r="X64" s="579"/>
      <c r="Y64" s="83"/>
      <c r="Z64" s="60"/>
      <c r="AA64" s="60"/>
      <c r="AB64" s="60"/>
      <c r="AC64" s="60"/>
      <c r="AD64" s="45"/>
      <c r="AE64" s="100"/>
      <c r="AF64" s="328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  <c r="AU64" s="329"/>
      <c r="AV64" s="329"/>
      <c r="AW64" s="329"/>
      <c r="AX64" s="329"/>
      <c r="AY64" s="329"/>
      <c r="AZ64" s="329"/>
      <c r="BA64" s="329"/>
      <c r="BB64" s="329"/>
      <c r="BC64" s="329"/>
      <c r="BD64" s="329"/>
      <c r="BE64" s="329"/>
      <c r="BF64" s="329"/>
      <c r="BG64" s="329"/>
      <c r="BH64" s="329"/>
      <c r="BI64" s="329"/>
      <c r="BJ64" s="329"/>
      <c r="BK64" s="329"/>
      <c r="BL64" s="329"/>
      <c r="BM64" s="329"/>
      <c r="BN64" s="689"/>
      <c r="BO64" s="51"/>
      <c r="BP64" s="121"/>
      <c r="BQ64" s="127"/>
    </row>
    <row r="65" spans="1:69" ht="5.0999999999999996" customHeight="1" x14ac:dyDescent="0.2">
      <c r="A65" s="24"/>
      <c r="B65" s="27"/>
      <c r="C65" s="776" t="s">
        <v>156</v>
      </c>
      <c r="D65" s="628"/>
      <c r="E65" s="628"/>
      <c r="F65" s="628"/>
      <c r="G65" s="628"/>
      <c r="H65" s="628"/>
      <c r="I65" s="628"/>
      <c r="J65" s="628"/>
      <c r="K65" s="628"/>
      <c r="L65" s="628"/>
      <c r="M65" s="628"/>
      <c r="N65" s="628"/>
      <c r="O65" s="628"/>
      <c r="P65" s="628"/>
      <c r="Q65" s="628"/>
      <c r="R65" s="628"/>
      <c r="S65" s="628"/>
      <c r="T65" s="628"/>
      <c r="U65" s="628"/>
      <c r="V65" s="628"/>
      <c r="W65" s="636" t="s">
        <v>157</v>
      </c>
      <c r="X65" s="779"/>
      <c r="Y65" s="82"/>
      <c r="Z65" s="61"/>
      <c r="AA65" s="61"/>
      <c r="AB65" s="61"/>
      <c r="AC65" s="61"/>
      <c r="AD65" s="44"/>
      <c r="AE65" s="99"/>
      <c r="AF65" s="328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  <c r="AU65" s="329"/>
      <c r="AV65" s="329"/>
      <c r="AW65" s="329"/>
      <c r="AX65" s="329"/>
      <c r="AY65" s="329"/>
      <c r="AZ65" s="329"/>
      <c r="BA65" s="329"/>
      <c r="BB65" s="329"/>
      <c r="BC65" s="329"/>
      <c r="BD65" s="329"/>
      <c r="BE65" s="329"/>
      <c r="BF65" s="329"/>
      <c r="BG65" s="329"/>
      <c r="BH65" s="329"/>
      <c r="BI65" s="329"/>
      <c r="BJ65" s="329"/>
      <c r="BK65" s="329"/>
      <c r="BL65" s="329"/>
      <c r="BM65" s="329"/>
      <c r="BN65" s="689"/>
      <c r="BO65" s="66"/>
      <c r="BP65" s="124"/>
      <c r="BQ65" s="127"/>
    </row>
    <row r="66" spans="1:69" ht="12.75" x14ac:dyDescent="0.2">
      <c r="A66" s="24"/>
      <c r="B66" s="27"/>
      <c r="C66" s="630"/>
      <c r="D66" s="668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576"/>
      <c r="X66" s="577"/>
      <c r="Y66" s="82"/>
      <c r="Z66" s="610"/>
      <c r="AA66" s="615"/>
      <c r="AB66" s="615"/>
      <c r="AC66" s="611"/>
      <c r="AD66" s="38"/>
      <c r="AE66" s="99"/>
      <c r="AF66" s="328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29"/>
      <c r="AW66" s="329"/>
      <c r="AX66" s="329"/>
      <c r="AY66" s="329"/>
      <c r="AZ66" s="329"/>
      <c r="BA66" s="329"/>
      <c r="BB66" s="329"/>
      <c r="BC66" s="329"/>
      <c r="BD66" s="329"/>
      <c r="BE66" s="329"/>
      <c r="BF66" s="329"/>
      <c r="BG66" s="329"/>
      <c r="BH66" s="329"/>
      <c r="BI66" s="329"/>
      <c r="BJ66" s="329"/>
      <c r="BK66" s="329"/>
      <c r="BL66" s="329"/>
      <c r="BM66" s="329"/>
      <c r="BN66" s="689"/>
      <c r="BO66" s="66"/>
      <c r="BP66" s="121"/>
      <c r="BQ66" s="127"/>
    </row>
    <row r="67" spans="1:69" ht="5.0999999999999996" customHeight="1" x14ac:dyDescent="0.2">
      <c r="A67" s="24"/>
      <c r="B67" s="27"/>
      <c r="C67" s="632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8"/>
      <c r="X67" s="579"/>
      <c r="Y67" s="83"/>
      <c r="Z67" s="60"/>
      <c r="AA67" s="60"/>
      <c r="AB67" s="60"/>
      <c r="AC67" s="60"/>
      <c r="AD67" s="45"/>
      <c r="AE67" s="99"/>
      <c r="AF67" s="328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29"/>
      <c r="AT67" s="329"/>
      <c r="AU67" s="329"/>
      <c r="AV67" s="329"/>
      <c r="AW67" s="329"/>
      <c r="AX67" s="329"/>
      <c r="AY67" s="329"/>
      <c r="AZ67" s="329"/>
      <c r="BA67" s="329"/>
      <c r="BB67" s="329"/>
      <c r="BC67" s="329"/>
      <c r="BD67" s="329"/>
      <c r="BE67" s="329"/>
      <c r="BF67" s="329"/>
      <c r="BG67" s="329"/>
      <c r="BH67" s="329"/>
      <c r="BI67" s="329"/>
      <c r="BJ67" s="329"/>
      <c r="BK67" s="329"/>
      <c r="BL67" s="329"/>
      <c r="BM67" s="329"/>
      <c r="BN67" s="689"/>
      <c r="BO67" s="66"/>
      <c r="BP67" s="124"/>
      <c r="BQ67" s="127"/>
    </row>
    <row r="68" spans="1:69" ht="5.0999999999999996" customHeight="1" x14ac:dyDescent="0.2">
      <c r="A68" s="24"/>
      <c r="B68" s="27"/>
      <c r="C68" s="776" t="s">
        <v>158</v>
      </c>
      <c r="D68" s="628"/>
      <c r="E68" s="628"/>
      <c r="F68" s="628"/>
      <c r="G68" s="628"/>
      <c r="H68" s="628"/>
      <c r="I68" s="628"/>
      <c r="J68" s="628"/>
      <c r="K68" s="628"/>
      <c r="L68" s="628"/>
      <c r="M68" s="628"/>
      <c r="N68" s="628"/>
      <c r="O68" s="628"/>
      <c r="P68" s="628"/>
      <c r="Q68" s="628"/>
      <c r="R68" s="628"/>
      <c r="S68" s="628"/>
      <c r="T68" s="628"/>
      <c r="U68" s="628"/>
      <c r="V68" s="628"/>
      <c r="W68" s="636" t="s">
        <v>159</v>
      </c>
      <c r="X68" s="779"/>
      <c r="Y68" s="82"/>
      <c r="Z68" s="61"/>
      <c r="AA68" s="61"/>
      <c r="AB68" s="61"/>
      <c r="AC68" s="61"/>
      <c r="AD68" s="38"/>
      <c r="AE68" s="101"/>
      <c r="AF68" s="328"/>
      <c r="AG68" s="329"/>
      <c r="AH68" s="329"/>
      <c r="AI68" s="329"/>
      <c r="AJ68" s="329"/>
      <c r="AK68" s="329"/>
      <c r="AL68" s="329"/>
      <c r="AM68" s="329"/>
      <c r="AN68" s="329"/>
      <c r="AO68" s="329"/>
      <c r="AP68" s="329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  <c r="BA68" s="329"/>
      <c r="BB68" s="329"/>
      <c r="BC68" s="329"/>
      <c r="BD68" s="329"/>
      <c r="BE68" s="329"/>
      <c r="BF68" s="329"/>
      <c r="BG68" s="329"/>
      <c r="BH68" s="329"/>
      <c r="BI68" s="329"/>
      <c r="BJ68" s="329"/>
      <c r="BK68" s="329"/>
      <c r="BL68" s="329"/>
      <c r="BM68" s="329"/>
      <c r="BN68" s="689"/>
      <c r="BO68" s="106"/>
      <c r="BP68" s="121"/>
      <c r="BQ68" s="127"/>
    </row>
    <row r="69" spans="1:69" ht="12.75" x14ac:dyDescent="0.2">
      <c r="A69" s="24"/>
      <c r="B69" s="27"/>
      <c r="C69" s="630"/>
      <c r="D69" s="668"/>
      <c r="E69" s="668"/>
      <c r="F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576"/>
      <c r="X69" s="577"/>
      <c r="Y69" s="82"/>
      <c r="Z69" s="589" t="str">
        <f>IF(COUNT(Z57,Z66)&lt;2,"",Z57-Z66)</f>
        <v/>
      </c>
      <c r="AA69" s="590"/>
      <c r="AB69" s="590"/>
      <c r="AC69" s="591"/>
      <c r="AD69" s="38"/>
      <c r="AE69" s="101"/>
      <c r="AF69" s="690"/>
      <c r="AG69" s="691"/>
      <c r="AH69" s="691"/>
      <c r="AI69" s="691"/>
      <c r="AJ69" s="691"/>
      <c r="AK69" s="691"/>
      <c r="AL69" s="691"/>
      <c r="AM69" s="691"/>
      <c r="AN69" s="691"/>
      <c r="AO69" s="691"/>
      <c r="AP69" s="691"/>
      <c r="AQ69" s="691"/>
      <c r="AR69" s="691"/>
      <c r="AS69" s="691"/>
      <c r="AT69" s="691"/>
      <c r="AU69" s="691"/>
      <c r="AV69" s="691"/>
      <c r="AW69" s="691"/>
      <c r="AX69" s="691"/>
      <c r="AY69" s="691"/>
      <c r="AZ69" s="691"/>
      <c r="BA69" s="691"/>
      <c r="BB69" s="691"/>
      <c r="BC69" s="691"/>
      <c r="BD69" s="691"/>
      <c r="BE69" s="691"/>
      <c r="BF69" s="691"/>
      <c r="BG69" s="691"/>
      <c r="BH69" s="691"/>
      <c r="BI69" s="691"/>
      <c r="BJ69" s="691"/>
      <c r="BK69" s="691"/>
      <c r="BL69" s="691"/>
      <c r="BM69" s="691"/>
      <c r="BN69" s="692"/>
      <c r="BO69" s="106"/>
      <c r="BP69" s="121"/>
      <c r="BQ69" s="127"/>
    </row>
    <row r="70" spans="1:69" ht="5.0999999999999996" customHeight="1" thickBot="1" x14ac:dyDescent="0.25">
      <c r="A70" s="24"/>
      <c r="B70" s="27"/>
      <c r="C70" s="632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8"/>
      <c r="X70" s="579"/>
      <c r="Y70" s="83"/>
      <c r="Z70" s="60"/>
      <c r="AA70" s="60"/>
      <c r="AB70" s="60"/>
      <c r="AC70" s="60"/>
      <c r="AD70" s="45"/>
      <c r="AE70" s="101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106"/>
      <c r="BP70" s="121"/>
      <c r="BQ70" s="127"/>
    </row>
    <row r="71" spans="1:69" ht="5.0999999999999996" customHeight="1" thickTop="1" x14ac:dyDescent="0.2">
      <c r="A71" s="24"/>
      <c r="B71" s="27"/>
      <c r="C71" s="776" t="s">
        <v>160</v>
      </c>
      <c r="D71" s="628"/>
      <c r="E71" s="628"/>
      <c r="F71" s="628"/>
      <c r="G71" s="628"/>
      <c r="H71" s="628"/>
      <c r="I71" s="628"/>
      <c r="J71" s="628"/>
      <c r="K71" s="628"/>
      <c r="L71" s="628"/>
      <c r="M71" s="628"/>
      <c r="N71" s="628"/>
      <c r="O71" s="628"/>
      <c r="P71" s="628"/>
      <c r="Q71" s="628"/>
      <c r="R71" s="628"/>
      <c r="S71" s="628"/>
      <c r="T71" s="628"/>
      <c r="U71" s="628"/>
      <c r="V71" s="628"/>
      <c r="W71" s="636" t="s">
        <v>161</v>
      </c>
      <c r="X71" s="779"/>
      <c r="Y71" s="82"/>
      <c r="Z71" s="61"/>
      <c r="AA71" s="61"/>
      <c r="AB71" s="61"/>
      <c r="AC71" s="61"/>
      <c r="AD71" s="38"/>
      <c r="AE71" s="650" t="s">
        <v>162</v>
      </c>
      <c r="AF71" s="642"/>
      <c r="AG71" s="642"/>
      <c r="AH71" s="642"/>
      <c r="AI71" s="642"/>
      <c r="AJ71" s="642"/>
      <c r="AK71" s="642"/>
      <c r="AL71" s="642"/>
      <c r="AM71" s="642"/>
      <c r="AN71" s="642"/>
      <c r="AO71" s="642"/>
      <c r="AP71" s="642"/>
      <c r="AQ71" s="642"/>
      <c r="AR71" s="642"/>
      <c r="AS71" s="642"/>
      <c r="AT71" s="642"/>
      <c r="AU71" s="642"/>
      <c r="AV71" s="642"/>
      <c r="AW71" s="642"/>
      <c r="AX71" s="642"/>
      <c r="AY71" s="642"/>
      <c r="AZ71" s="642"/>
      <c r="BA71" s="642"/>
      <c r="BB71" s="642"/>
      <c r="BC71" s="642"/>
      <c r="BD71" s="642"/>
      <c r="BE71" s="642"/>
      <c r="BF71" s="642"/>
      <c r="BG71" s="642"/>
      <c r="BH71" s="642"/>
      <c r="BI71" s="642"/>
      <c r="BJ71" s="642"/>
      <c r="BK71" s="642"/>
      <c r="BL71" s="642"/>
      <c r="BM71" s="642"/>
      <c r="BN71" s="642"/>
      <c r="BO71" s="673"/>
      <c r="BP71" s="125"/>
      <c r="BQ71" s="127"/>
    </row>
    <row r="72" spans="1:69" ht="12.75" x14ac:dyDescent="0.2">
      <c r="A72" s="24"/>
      <c r="B72" s="27"/>
      <c r="C72" s="630"/>
      <c r="D72" s="668"/>
      <c r="E72" s="668"/>
      <c r="F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576"/>
      <c r="X72" s="577"/>
      <c r="Y72" s="82"/>
      <c r="Z72" s="589" t="str">
        <f>IF(COUNT(Z69,Z63)&lt;2,"",Z69/Z63*100)</f>
        <v/>
      </c>
      <c r="AA72" s="590"/>
      <c r="AB72" s="590"/>
      <c r="AC72" s="591"/>
      <c r="AD72" s="38"/>
      <c r="AE72" s="674"/>
      <c r="AF72" s="576"/>
      <c r="AG72" s="576"/>
      <c r="AH72" s="576"/>
      <c r="AI72" s="576"/>
      <c r="AJ72" s="576"/>
      <c r="AK72" s="576"/>
      <c r="AL72" s="576"/>
      <c r="AM72" s="576"/>
      <c r="AN72" s="576"/>
      <c r="AO72" s="576"/>
      <c r="AP72" s="576"/>
      <c r="AQ72" s="576"/>
      <c r="AR72" s="576"/>
      <c r="AS72" s="576"/>
      <c r="AT72" s="576"/>
      <c r="AU72" s="576"/>
      <c r="AV72" s="576"/>
      <c r="AW72" s="576"/>
      <c r="AX72" s="576"/>
      <c r="AY72" s="576"/>
      <c r="AZ72" s="576"/>
      <c r="BA72" s="576"/>
      <c r="BB72" s="576"/>
      <c r="BC72" s="576"/>
      <c r="BD72" s="576"/>
      <c r="BE72" s="576"/>
      <c r="BF72" s="576"/>
      <c r="BG72" s="576"/>
      <c r="BH72" s="576"/>
      <c r="BI72" s="576"/>
      <c r="BJ72" s="576"/>
      <c r="BK72" s="576"/>
      <c r="BL72" s="576"/>
      <c r="BM72" s="576"/>
      <c r="BN72" s="576"/>
      <c r="BO72" s="577"/>
      <c r="BP72" s="121"/>
      <c r="BQ72" s="127"/>
    </row>
    <row r="73" spans="1:69" ht="5.0999999999999996" customHeight="1" x14ac:dyDescent="0.2">
      <c r="A73" s="24"/>
      <c r="B73" s="27"/>
      <c r="C73" s="632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8"/>
      <c r="X73" s="579"/>
      <c r="Y73" s="83"/>
      <c r="Z73" s="60"/>
      <c r="AA73" s="60"/>
      <c r="AB73" s="60"/>
      <c r="AC73" s="60"/>
      <c r="AD73" s="45"/>
      <c r="AE73" s="675"/>
      <c r="AF73" s="578"/>
      <c r="AG73" s="578"/>
      <c r="AH73" s="578"/>
      <c r="AI73" s="578"/>
      <c r="AJ73" s="578"/>
      <c r="AK73" s="578"/>
      <c r="AL73" s="578"/>
      <c r="AM73" s="578"/>
      <c r="AN73" s="578"/>
      <c r="AO73" s="578"/>
      <c r="AP73" s="578"/>
      <c r="AQ73" s="578"/>
      <c r="AR73" s="578"/>
      <c r="AS73" s="578"/>
      <c r="AT73" s="578"/>
      <c r="AU73" s="578"/>
      <c r="AV73" s="578"/>
      <c r="AW73" s="578"/>
      <c r="AX73" s="578"/>
      <c r="AY73" s="578"/>
      <c r="AZ73" s="578"/>
      <c r="BA73" s="578"/>
      <c r="BB73" s="578"/>
      <c r="BC73" s="578"/>
      <c r="BD73" s="578"/>
      <c r="BE73" s="578"/>
      <c r="BF73" s="578"/>
      <c r="BG73" s="578"/>
      <c r="BH73" s="578"/>
      <c r="BI73" s="578"/>
      <c r="BJ73" s="578"/>
      <c r="BK73" s="578"/>
      <c r="BL73" s="578"/>
      <c r="BM73" s="578"/>
      <c r="BN73" s="578"/>
      <c r="BO73" s="579"/>
      <c r="BP73" s="121"/>
      <c r="BQ73" s="127"/>
    </row>
    <row r="74" spans="1:69" ht="5.0999999999999996" customHeight="1" x14ac:dyDescent="0.2">
      <c r="A74" s="24"/>
      <c r="B74" s="27"/>
      <c r="C74" s="776" t="s">
        <v>163</v>
      </c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/>
      <c r="P74" s="628"/>
      <c r="Q74" s="628"/>
      <c r="R74" s="628"/>
      <c r="S74" s="628"/>
      <c r="T74" s="628"/>
      <c r="U74" s="628"/>
      <c r="V74" s="628"/>
      <c r="W74" s="636" t="s">
        <v>164</v>
      </c>
      <c r="X74" s="779"/>
      <c r="Y74" s="82"/>
      <c r="Z74" s="61"/>
      <c r="AA74" s="61"/>
      <c r="AB74" s="61"/>
      <c r="AC74" s="61"/>
      <c r="AD74" s="38"/>
      <c r="AE74" s="634" t="s">
        <v>165</v>
      </c>
      <c r="AF74" s="628"/>
      <c r="AG74" s="628"/>
      <c r="AH74" s="628"/>
      <c r="AI74" s="628"/>
      <c r="AJ74" s="628"/>
      <c r="AK74" s="628"/>
      <c r="AL74" s="628"/>
      <c r="AM74" s="628"/>
      <c r="AN74" s="628"/>
      <c r="AO74" s="628"/>
      <c r="AP74" s="628"/>
      <c r="AQ74" s="628"/>
      <c r="AR74" s="628"/>
      <c r="AS74" s="628"/>
      <c r="AT74" s="628"/>
      <c r="AU74" s="628"/>
      <c r="AV74" s="628"/>
      <c r="AW74" s="628"/>
      <c r="AX74" s="628"/>
      <c r="AY74" s="628"/>
      <c r="AZ74" s="628"/>
      <c r="BA74" s="628"/>
      <c r="BB74" s="635"/>
      <c r="BC74" s="635"/>
      <c r="BD74" s="635"/>
      <c r="BE74" s="635"/>
      <c r="BF74" s="635"/>
      <c r="BG74" s="635"/>
      <c r="BH74" s="636" t="s">
        <v>166</v>
      </c>
      <c r="BI74" s="780"/>
      <c r="BJ74" s="44"/>
      <c r="BK74" s="44"/>
      <c r="BL74" s="44"/>
      <c r="BM74" s="44"/>
      <c r="BN74" s="44"/>
      <c r="BO74" s="138"/>
      <c r="BP74" s="121"/>
      <c r="BQ74" s="127"/>
    </row>
    <row r="75" spans="1:69" ht="12.75" x14ac:dyDescent="0.2">
      <c r="A75" s="24"/>
      <c r="B75" s="27"/>
      <c r="C75" s="630"/>
      <c r="D75" s="668"/>
      <c r="E75" s="668"/>
      <c r="F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576"/>
      <c r="X75" s="577"/>
      <c r="Y75" s="82"/>
      <c r="Z75" s="676"/>
      <c r="AA75" s="677"/>
      <c r="AB75" s="677"/>
      <c r="AC75" s="678"/>
      <c r="AD75" s="38"/>
      <c r="AE75" s="573"/>
      <c r="AF75" s="571"/>
      <c r="AG75" s="571"/>
      <c r="AH75" s="571"/>
      <c r="AI75" s="571"/>
      <c r="AJ75" s="571"/>
      <c r="AK75" s="571"/>
      <c r="AL75" s="571"/>
      <c r="AM75" s="571"/>
      <c r="AN75" s="571"/>
      <c r="AO75" s="571"/>
      <c r="AP75" s="571"/>
      <c r="AQ75" s="571"/>
      <c r="AR75" s="571"/>
      <c r="AS75" s="571"/>
      <c r="AT75" s="571"/>
      <c r="AU75" s="571"/>
      <c r="AV75" s="571"/>
      <c r="AW75" s="571"/>
      <c r="AX75" s="571"/>
      <c r="AY75" s="571"/>
      <c r="AZ75" s="571"/>
      <c r="BA75" s="571"/>
      <c r="BB75" s="572"/>
      <c r="BC75" s="572"/>
      <c r="BD75" s="572"/>
      <c r="BE75" s="572"/>
      <c r="BF75" s="572"/>
      <c r="BG75" s="572"/>
      <c r="BH75" s="648"/>
      <c r="BI75" s="649"/>
      <c r="BJ75" s="38"/>
      <c r="BK75" s="610"/>
      <c r="BL75" s="615"/>
      <c r="BM75" s="615"/>
      <c r="BN75" s="611"/>
      <c r="BO75" s="51"/>
      <c r="BP75" s="121"/>
      <c r="BQ75" s="127"/>
    </row>
    <row r="76" spans="1:69" ht="5.0999999999999996" customHeight="1" x14ac:dyDescent="0.2">
      <c r="A76" s="24"/>
      <c r="B76" s="27"/>
      <c r="C76" s="632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8"/>
      <c r="X76" s="579"/>
      <c r="Y76" s="83"/>
      <c r="Z76" s="60"/>
      <c r="AA76" s="60"/>
      <c r="AB76" s="60"/>
      <c r="AC76" s="60"/>
      <c r="AD76" s="45"/>
      <c r="AE76" s="574"/>
      <c r="AF76" s="575"/>
      <c r="AG76" s="575"/>
      <c r="AH76" s="575"/>
      <c r="AI76" s="575"/>
      <c r="AJ76" s="575"/>
      <c r="AK76" s="575"/>
      <c r="AL76" s="575"/>
      <c r="AM76" s="575"/>
      <c r="AN76" s="575"/>
      <c r="AO76" s="575"/>
      <c r="AP76" s="575"/>
      <c r="AQ76" s="575"/>
      <c r="AR76" s="575"/>
      <c r="AS76" s="575"/>
      <c r="AT76" s="575"/>
      <c r="AU76" s="575"/>
      <c r="AV76" s="575"/>
      <c r="AW76" s="575"/>
      <c r="AX76" s="575"/>
      <c r="AY76" s="575"/>
      <c r="AZ76" s="575"/>
      <c r="BA76" s="575"/>
      <c r="BB76" s="546"/>
      <c r="BC76" s="546"/>
      <c r="BD76" s="546"/>
      <c r="BE76" s="546"/>
      <c r="BF76" s="546"/>
      <c r="BG76" s="546"/>
      <c r="BH76" s="671"/>
      <c r="BI76" s="672"/>
      <c r="BJ76" s="45"/>
      <c r="BK76" s="45"/>
      <c r="BL76" s="45"/>
      <c r="BM76" s="45"/>
      <c r="BN76" s="45"/>
      <c r="BO76" s="52"/>
      <c r="BP76" s="121"/>
      <c r="BQ76" s="127"/>
    </row>
    <row r="77" spans="1:69" ht="5.0999999999999996" customHeight="1" x14ac:dyDescent="0.2">
      <c r="A77" s="24"/>
      <c r="B77" s="27"/>
      <c r="C77" s="776" t="s">
        <v>167</v>
      </c>
      <c r="D77" s="628"/>
      <c r="E77" s="628"/>
      <c r="F77" s="628"/>
      <c r="G77" s="628"/>
      <c r="H77" s="628"/>
      <c r="I77" s="628"/>
      <c r="J77" s="628"/>
      <c r="K77" s="628"/>
      <c r="L77" s="628"/>
      <c r="M77" s="628"/>
      <c r="N77" s="628"/>
      <c r="O77" s="628"/>
      <c r="P77" s="628"/>
      <c r="Q77" s="628"/>
      <c r="R77" s="628"/>
      <c r="S77" s="628"/>
      <c r="T77" s="628"/>
      <c r="U77" s="628"/>
      <c r="V77" s="628"/>
      <c r="W77" s="636" t="s">
        <v>69</v>
      </c>
      <c r="X77" s="779"/>
      <c r="Y77" s="84"/>
      <c r="Z77" s="86"/>
      <c r="AA77" s="86"/>
      <c r="AB77" s="86"/>
      <c r="AC77" s="86"/>
      <c r="AD77" s="44"/>
      <c r="AE77" s="634" t="s">
        <v>168</v>
      </c>
      <c r="AF77" s="628"/>
      <c r="AG77" s="628"/>
      <c r="AH77" s="628"/>
      <c r="AI77" s="628"/>
      <c r="AJ77" s="628"/>
      <c r="AK77" s="628"/>
      <c r="AL77" s="628"/>
      <c r="AM77" s="628"/>
      <c r="AN77" s="628"/>
      <c r="AO77" s="628"/>
      <c r="AP77" s="628"/>
      <c r="AQ77" s="628"/>
      <c r="AR77" s="628"/>
      <c r="AS77" s="628"/>
      <c r="AT77" s="628"/>
      <c r="AU77" s="628"/>
      <c r="AV77" s="628"/>
      <c r="AW77" s="628"/>
      <c r="AX77" s="628"/>
      <c r="AY77" s="628"/>
      <c r="AZ77" s="628"/>
      <c r="BA77" s="628"/>
      <c r="BB77" s="635"/>
      <c r="BC77" s="635"/>
      <c r="BD77" s="635"/>
      <c r="BE77" s="635"/>
      <c r="BF77" s="635"/>
      <c r="BG77" s="635"/>
      <c r="BH77" s="636" t="s">
        <v>169</v>
      </c>
      <c r="BI77" s="780"/>
      <c r="BJ77" s="44"/>
      <c r="BK77" s="44"/>
      <c r="BL77" s="44"/>
      <c r="BM77" s="44"/>
      <c r="BN77" s="44"/>
      <c r="BO77" s="138"/>
      <c r="BP77" s="121"/>
      <c r="BQ77" s="127"/>
    </row>
    <row r="78" spans="1:69" ht="12.75" x14ac:dyDescent="0.2">
      <c r="A78" s="24"/>
      <c r="B78" s="27"/>
      <c r="C78" s="630"/>
      <c r="D78" s="668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576"/>
      <c r="X78" s="577"/>
      <c r="Y78" s="82"/>
      <c r="Z78" s="589" t="str">
        <f>IF(COUNT(Z72,Z75)&lt;2,"",Z72-Z75)</f>
        <v/>
      </c>
      <c r="AA78" s="590"/>
      <c r="AB78" s="590"/>
      <c r="AC78" s="591"/>
      <c r="AD78" s="38"/>
      <c r="AE78" s="573"/>
      <c r="AF78" s="571"/>
      <c r="AG78" s="571"/>
      <c r="AH78" s="571"/>
      <c r="AI78" s="571"/>
      <c r="AJ78" s="571"/>
      <c r="AK78" s="571"/>
      <c r="AL78" s="571"/>
      <c r="AM78" s="571"/>
      <c r="AN78" s="571"/>
      <c r="AO78" s="571"/>
      <c r="AP78" s="571"/>
      <c r="AQ78" s="571"/>
      <c r="AR78" s="571"/>
      <c r="AS78" s="571"/>
      <c r="AT78" s="571"/>
      <c r="AU78" s="571"/>
      <c r="AV78" s="571"/>
      <c r="AW78" s="571"/>
      <c r="AX78" s="571"/>
      <c r="AY78" s="571"/>
      <c r="AZ78" s="571"/>
      <c r="BA78" s="571"/>
      <c r="BB78" s="572"/>
      <c r="BC78" s="572"/>
      <c r="BD78" s="572"/>
      <c r="BE78" s="572"/>
      <c r="BF78" s="572"/>
      <c r="BG78" s="572"/>
      <c r="BH78" s="648"/>
      <c r="BI78" s="649"/>
      <c r="BJ78" s="38"/>
      <c r="BK78" s="610"/>
      <c r="BL78" s="615"/>
      <c r="BM78" s="615"/>
      <c r="BN78" s="611"/>
      <c r="BO78" s="51"/>
      <c r="BP78" s="121"/>
      <c r="BQ78" s="127"/>
    </row>
    <row r="79" spans="1:69" ht="5.0999999999999996" customHeight="1" thickBot="1" x14ac:dyDescent="0.25">
      <c r="A79" s="24"/>
      <c r="B79" s="30"/>
      <c r="C79" s="632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669"/>
      <c r="X79" s="670"/>
      <c r="Y79" s="85"/>
      <c r="Z79" s="85"/>
      <c r="AA79" s="85"/>
      <c r="AB79" s="85"/>
      <c r="AC79" s="85"/>
      <c r="AD79" s="85"/>
      <c r="AE79" s="574"/>
      <c r="AF79" s="575"/>
      <c r="AG79" s="575"/>
      <c r="AH79" s="575"/>
      <c r="AI79" s="575"/>
      <c r="AJ79" s="575"/>
      <c r="AK79" s="575"/>
      <c r="AL79" s="575"/>
      <c r="AM79" s="575"/>
      <c r="AN79" s="575"/>
      <c r="AO79" s="575"/>
      <c r="AP79" s="575"/>
      <c r="AQ79" s="575"/>
      <c r="AR79" s="575"/>
      <c r="AS79" s="575"/>
      <c r="AT79" s="575"/>
      <c r="AU79" s="575"/>
      <c r="AV79" s="575"/>
      <c r="AW79" s="575"/>
      <c r="AX79" s="575"/>
      <c r="AY79" s="575"/>
      <c r="AZ79" s="575"/>
      <c r="BA79" s="575"/>
      <c r="BB79" s="546"/>
      <c r="BC79" s="546"/>
      <c r="BD79" s="546"/>
      <c r="BE79" s="546"/>
      <c r="BF79" s="546"/>
      <c r="BG79" s="546"/>
      <c r="BH79" s="671"/>
      <c r="BI79" s="672"/>
      <c r="BJ79" s="45"/>
      <c r="BK79" s="45"/>
      <c r="BL79" s="45"/>
      <c r="BM79" s="45"/>
      <c r="BN79" s="45"/>
      <c r="BO79" s="52"/>
      <c r="BP79" s="121"/>
      <c r="BQ79" s="127"/>
    </row>
    <row r="80" spans="1:69" ht="5.0999999999999996" customHeight="1" thickTop="1" x14ac:dyDescent="0.2">
      <c r="A80" s="24"/>
      <c r="B80" s="27"/>
      <c r="C80" s="641" t="s">
        <v>170</v>
      </c>
      <c r="D80" s="642"/>
      <c r="E80" s="642"/>
      <c r="F80" s="642"/>
      <c r="G80" s="642"/>
      <c r="H80" s="642"/>
      <c r="I80" s="642"/>
      <c r="J80" s="642"/>
      <c r="K80" s="642"/>
      <c r="L80" s="642"/>
      <c r="M80" s="642"/>
      <c r="N80" s="642"/>
      <c r="O80" s="642"/>
      <c r="P80" s="642"/>
      <c r="Q80" s="642"/>
      <c r="R80" s="642"/>
      <c r="S80" s="642"/>
      <c r="T80" s="642"/>
      <c r="U80" s="642"/>
      <c r="V80" s="642"/>
      <c r="W80" s="642"/>
      <c r="X80" s="642"/>
      <c r="Y80" s="642"/>
      <c r="Z80" s="642"/>
      <c r="AA80" s="642"/>
      <c r="AB80" s="642"/>
      <c r="AC80" s="642"/>
      <c r="AD80" s="642"/>
      <c r="AE80" s="634" t="s">
        <v>171</v>
      </c>
      <c r="AF80" s="628"/>
      <c r="AG80" s="628"/>
      <c r="AH80" s="628"/>
      <c r="AI80" s="628"/>
      <c r="AJ80" s="628"/>
      <c r="AK80" s="628"/>
      <c r="AL80" s="628"/>
      <c r="AM80" s="628"/>
      <c r="AN80" s="628"/>
      <c r="AO80" s="628"/>
      <c r="AP80" s="628"/>
      <c r="AQ80" s="628"/>
      <c r="AR80" s="628"/>
      <c r="AS80" s="628"/>
      <c r="AT80" s="628"/>
      <c r="AU80" s="628"/>
      <c r="AV80" s="628"/>
      <c r="AW80" s="628"/>
      <c r="AX80" s="628"/>
      <c r="AY80" s="628"/>
      <c r="AZ80" s="628"/>
      <c r="BA80" s="628"/>
      <c r="BB80" s="635"/>
      <c r="BC80" s="635"/>
      <c r="BD80" s="635"/>
      <c r="BE80" s="635"/>
      <c r="BF80" s="635"/>
      <c r="BG80" s="635"/>
      <c r="BH80" s="636" t="s">
        <v>172</v>
      </c>
      <c r="BI80" s="780"/>
      <c r="BJ80" s="38"/>
      <c r="BK80" s="38"/>
      <c r="BL80" s="38"/>
      <c r="BM80" s="38"/>
      <c r="BN80" s="38"/>
      <c r="BO80" s="51"/>
      <c r="BP80" s="121"/>
      <c r="BQ80" s="127"/>
    </row>
    <row r="81" spans="1:69" ht="12.75" x14ac:dyDescent="0.2">
      <c r="A81" s="24"/>
      <c r="B81" s="27"/>
      <c r="C81" s="643"/>
      <c r="D81" s="576"/>
      <c r="E81" s="576"/>
      <c r="F81" s="576"/>
      <c r="G81" s="576"/>
      <c r="H81" s="576"/>
      <c r="I81" s="576"/>
      <c r="J81" s="576"/>
      <c r="K81" s="576"/>
      <c r="L81" s="576"/>
      <c r="M81" s="576"/>
      <c r="N81" s="576"/>
      <c r="O81" s="576"/>
      <c r="P81" s="576"/>
      <c r="Q81" s="576"/>
      <c r="R81" s="576"/>
      <c r="S81" s="576"/>
      <c r="T81" s="576"/>
      <c r="U81" s="576"/>
      <c r="V81" s="576"/>
      <c r="W81" s="576"/>
      <c r="X81" s="576"/>
      <c r="Y81" s="576"/>
      <c r="Z81" s="576"/>
      <c r="AA81" s="576"/>
      <c r="AB81" s="576"/>
      <c r="AC81" s="576"/>
      <c r="AD81" s="576"/>
      <c r="AE81" s="573"/>
      <c r="AF81" s="571"/>
      <c r="AG81" s="571"/>
      <c r="AH81" s="571"/>
      <c r="AI81" s="571"/>
      <c r="AJ81" s="571"/>
      <c r="AK81" s="571"/>
      <c r="AL81" s="571"/>
      <c r="AM81" s="571"/>
      <c r="AN81" s="571"/>
      <c r="AO81" s="571"/>
      <c r="AP81" s="571"/>
      <c r="AQ81" s="571"/>
      <c r="AR81" s="571"/>
      <c r="AS81" s="571"/>
      <c r="AT81" s="571"/>
      <c r="AU81" s="571"/>
      <c r="AV81" s="571"/>
      <c r="AW81" s="571"/>
      <c r="AX81" s="571"/>
      <c r="AY81" s="571"/>
      <c r="AZ81" s="571"/>
      <c r="BA81" s="571"/>
      <c r="BB81" s="572"/>
      <c r="BC81" s="572"/>
      <c r="BD81" s="572"/>
      <c r="BE81" s="572"/>
      <c r="BF81" s="572"/>
      <c r="BG81" s="572"/>
      <c r="BH81" s="648"/>
      <c r="BI81" s="649"/>
      <c r="BJ81" s="38"/>
      <c r="BK81" s="597" t="str">
        <f>IF(COUNT(BK75,BK78)&lt;2,"",BK75-BK78)</f>
        <v/>
      </c>
      <c r="BL81" s="598"/>
      <c r="BM81" s="598"/>
      <c r="BN81" s="599"/>
      <c r="BO81" s="51"/>
      <c r="BP81" s="121"/>
      <c r="BQ81" s="127"/>
    </row>
    <row r="82" spans="1:69" ht="5.0999999999999996" customHeight="1" thickBot="1" x14ac:dyDescent="0.25">
      <c r="A82" s="24"/>
      <c r="B82" s="27"/>
      <c r="C82" s="643"/>
      <c r="D82" s="576"/>
      <c r="E82" s="576"/>
      <c r="F82" s="576"/>
      <c r="G82" s="576"/>
      <c r="H82" s="576"/>
      <c r="I82" s="576"/>
      <c r="J82" s="576"/>
      <c r="K82" s="576"/>
      <c r="L82" s="576"/>
      <c r="M82" s="576"/>
      <c r="N82" s="576"/>
      <c r="O82" s="576"/>
      <c r="P82" s="576"/>
      <c r="Q82" s="576"/>
      <c r="R82" s="576"/>
      <c r="S82" s="576"/>
      <c r="T82" s="576"/>
      <c r="U82" s="576"/>
      <c r="V82" s="576"/>
      <c r="W82" s="576"/>
      <c r="X82" s="576"/>
      <c r="Y82" s="576"/>
      <c r="Z82" s="576"/>
      <c r="AA82" s="576"/>
      <c r="AB82" s="576"/>
      <c r="AC82" s="576"/>
      <c r="AD82" s="576"/>
      <c r="AE82" s="573"/>
      <c r="AF82" s="571"/>
      <c r="AG82" s="571"/>
      <c r="AH82" s="571"/>
      <c r="AI82" s="571"/>
      <c r="AJ82" s="571"/>
      <c r="AK82" s="571"/>
      <c r="AL82" s="571"/>
      <c r="AM82" s="571"/>
      <c r="AN82" s="571"/>
      <c r="AO82" s="571"/>
      <c r="AP82" s="571"/>
      <c r="AQ82" s="571"/>
      <c r="AR82" s="571"/>
      <c r="AS82" s="571"/>
      <c r="AT82" s="571"/>
      <c r="AU82" s="571"/>
      <c r="AV82" s="571"/>
      <c r="AW82" s="571"/>
      <c r="AX82" s="571"/>
      <c r="AY82" s="571"/>
      <c r="AZ82" s="571"/>
      <c r="BA82" s="571"/>
      <c r="BB82" s="572"/>
      <c r="BC82" s="572"/>
      <c r="BD82" s="572"/>
      <c r="BE82" s="572"/>
      <c r="BF82" s="572"/>
      <c r="BG82" s="572"/>
      <c r="BH82" s="648"/>
      <c r="BI82" s="649"/>
      <c r="BJ82" s="38"/>
      <c r="BK82" s="38"/>
      <c r="BL82" s="38"/>
      <c r="BM82" s="38"/>
      <c r="BN82" s="38"/>
      <c r="BO82" s="51"/>
      <c r="BP82" s="121"/>
      <c r="BQ82" s="127"/>
    </row>
    <row r="83" spans="1:69" ht="5.0999999999999996" customHeight="1" thickTop="1" x14ac:dyDescent="0.2">
      <c r="A83" s="24"/>
      <c r="B83" s="27"/>
      <c r="C83" s="644"/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5"/>
      <c r="AA83" s="405"/>
      <c r="AB83" s="405"/>
      <c r="AC83" s="405"/>
      <c r="AD83" s="405"/>
      <c r="AE83" s="650" t="s">
        <v>173</v>
      </c>
      <c r="AF83" s="651"/>
      <c r="AG83" s="651"/>
      <c r="AH83" s="651"/>
      <c r="AI83" s="651"/>
      <c r="AJ83" s="651"/>
      <c r="AK83" s="651"/>
      <c r="AL83" s="651"/>
      <c r="AM83" s="651"/>
      <c r="AN83" s="651"/>
      <c r="AO83" s="651"/>
      <c r="AP83" s="651"/>
      <c r="AQ83" s="651"/>
      <c r="AR83" s="651"/>
      <c r="AS83" s="651"/>
      <c r="AT83" s="651"/>
      <c r="AU83" s="651"/>
      <c r="AV83" s="651"/>
      <c r="AW83" s="651"/>
      <c r="AX83" s="651"/>
      <c r="AY83" s="651"/>
      <c r="AZ83" s="651"/>
      <c r="BA83" s="651"/>
      <c r="BB83" s="651"/>
      <c r="BC83" s="651"/>
      <c r="BD83" s="651"/>
      <c r="BE83" s="651"/>
      <c r="BF83" s="651"/>
      <c r="BG83" s="651"/>
      <c r="BH83" s="651"/>
      <c r="BI83" s="651"/>
      <c r="BJ83" s="651"/>
      <c r="BK83" s="651"/>
      <c r="BL83" s="651"/>
      <c r="BM83" s="651"/>
      <c r="BN83" s="651"/>
      <c r="BO83" s="652"/>
      <c r="BP83" s="125"/>
      <c r="BQ83" s="127"/>
    </row>
    <row r="84" spans="1:69" ht="12.75" x14ac:dyDescent="0.2">
      <c r="A84" s="24"/>
      <c r="B84" s="27"/>
      <c r="C84" s="645"/>
      <c r="D84" s="646"/>
      <c r="E84" s="646"/>
      <c r="F84" s="646"/>
      <c r="G84" s="646"/>
      <c r="H84" s="646"/>
      <c r="I84" s="646"/>
      <c r="J84" s="646"/>
      <c r="K84" s="646"/>
      <c r="L84" s="646"/>
      <c r="M84" s="646"/>
      <c r="N84" s="646"/>
      <c r="O84" s="646"/>
      <c r="P84" s="646"/>
      <c r="Q84" s="646"/>
      <c r="R84" s="646"/>
      <c r="S84" s="646"/>
      <c r="T84" s="646"/>
      <c r="U84" s="646"/>
      <c r="V84" s="646"/>
      <c r="W84" s="646"/>
      <c r="X84" s="646"/>
      <c r="Y84" s="646"/>
      <c r="Z84" s="646"/>
      <c r="AA84" s="646"/>
      <c r="AB84" s="646"/>
      <c r="AC84" s="646"/>
      <c r="AD84" s="646"/>
      <c r="AE84" s="653"/>
      <c r="AF84" s="654"/>
      <c r="AG84" s="654"/>
      <c r="AH84" s="654"/>
      <c r="AI84" s="654"/>
      <c r="AJ84" s="654"/>
      <c r="AK84" s="654"/>
      <c r="AL84" s="654"/>
      <c r="AM84" s="654"/>
      <c r="AN84" s="654"/>
      <c r="AO84" s="654"/>
      <c r="AP84" s="654"/>
      <c r="AQ84" s="654"/>
      <c r="AR84" s="654"/>
      <c r="AS84" s="654"/>
      <c r="AT84" s="654"/>
      <c r="AU84" s="654"/>
      <c r="AV84" s="654"/>
      <c r="AW84" s="654"/>
      <c r="AX84" s="654"/>
      <c r="AY84" s="654"/>
      <c r="AZ84" s="654"/>
      <c r="BA84" s="654"/>
      <c r="BB84" s="654"/>
      <c r="BC84" s="654"/>
      <c r="BD84" s="654"/>
      <c r="BE84" s="654"/>
      <c r="BF84" s="654"/>
      <c r="BG84" s="654"/>
      <c r="BH84" s="654"/>
      <c r="BI84" s="654"/>
      <c r="BJ84" s="654"/>
      <c r="BK84" s="654"/>
      <c r="BL84" s="654"/>
      <c r="BM84" s="654"/>
      <c r="BN84" s="654"/>
      <c r="BO84" s="655"/>
      <c r="BP84" s="121"/>
      <c r="BQ84" s="127"/>
    </row>
    <row r="85" spans="1:69" ht="5.0999999999999996" customHeight="1" x14ac:dyDescent="0.2">
      <c r="A85" s="24"/>
      <c r="B85" s="31"/>
      <c r="C85" s="781" t="s">
        <v>174</v>
      </c>
      <c r="D85" s="660"/>
      <c r="E85" s="660"/>
      <c r="F85" s="782"/>
      <c r="G85" s="781" t="s">
        <v>175</v>
      </c>
      <c r="H85" s="660"/>
      <c r="I85" s="660"/>
      <c r="J85" s="660"/>
      <c r="K85" s="660"/>
      <c r="L85" s="782"/>
      <c r="M85" s="781" t="s">
        <v>176</v>
      </c>
      <c r="N85" s="660"/>
      <c r="O85" s="660"/>
      <c r="P85" s="660"/>
      <c r="Q85" s="660"/>
      <c r="R85" s="782"/>
      <c r="S85" s="781" t="s">
        <v>177</v>
      </c>
      <c r="T85" s="660"/>
      <c r="U85" s="660"/>
      <c r="V85" s="660"/>
      <c r="W85" s="660"/>
      <c r="X85" s="782"/>
      <c r="Y85" s="781" t="s">
        <v>178</v>
      </c>
      <c r="Z85" s="660"/>
      <c r="AA85" s="660"/>
      <c r="AB85" s="660"/>
      <c r="AC85" s="660"/>
      <c r="AD85" s="660"/>
      <c r="AE85" s="656"/>
      <c r="AF85" s="657"/>
      <c r="AG85" s="657"/>
      <c r="AH85" s="657"/>
      <c r="AI85" s="657"/>
      <c r="AJ85" s="657"/>
      <c r="AK85" s="657"/>
      <c r="AL85" s="657"/>
      <c r="AM85" s="657"/>
      <c r="AN85" s="657"/>
      <c r="AO85" s="657"/>
      <c r="AP85" s="657"/>
      <c r="AQ85" s="657"/>
      <c r="AR85" s="657"/>
      <c r="AS85" s="657"/>
      <c r="AT85" s="657"/>
      <c r="AU85" s="657"/>
      <c r="AV85" s="657"/>
      <c r="AW85" s="657"/>
      <c r="AX85" s="657"/>
      <c r="AY85" s="657"/>
      <c r="AZ85" s="657"/>
      <c r="BA85" s="657"/>
      <c r="BB85" s="657"/>
      <c r="BC85" s="657"/>
      <c r="BD85" s="657"/>
      <c r="BE85" s="657"/>
      <c r="BF85" s="657"/>
      <c r="BG85" s="657"/>
      <c r="BH85" s="657"/>
      <c r="BI85" s="657"/>
      <c r="BJ85" s="657"/>
      <c r="BK85" s="657"/>
      <c r="BL85" s="657"/>
      <c r="BM85" s="657"/>
      <c r="BN85" s="657"/>
      <c r="BO85" s="658"/>
      <c r="BP85" s="121"/>
      <c r="BQ85" s="127"/>
    </row>
    <row r="86" spans="1:69" ht="5.0999999999999996" customHeight="1" x14ac:dyDescent="0.2">
      <c r="A86" s="24"/>
      <c r="B86" s="31"/>
      <c r="C86" s="662"/>
      <c r="D86" s="663"/>
      <c r="E86" s="663"/>
      <c r="F86" s="664"/>
      <c r="G86" s="662"/>
      <c r="H86" s="663"/>
      <c r="I86" s="663"/>
      <c r="J86" s="663"/>
      <c r="K86" s="663"/>
      <c r="L86" s="664"/>
      <c r="M86" s="662"/>
      <c r="N86" s="663"/>
      <c r="O86" s="663"/>
      <c r="P86" s="663"/>
      <c r="Q86" s="663"/>
      <c r="R86" s="664"/>
      <c r="S86" s="662"/>
      <c r="T86" s="663"/>
      <c r="U86" s="663"/>
      <c r="V86" s="663"/>
      <c r="W86" s="663"/>
      <c r="X86" s="664"/>
      <c r="Y86" s="662"/>
      <c r="Z86" s="663"/>
      <c r="AA86" s="663"/>
      <c r="AB86" s="663"/>
      <c r="AC86" s="663"/>
      <c r="AD86" s="663"/>
      <c r="AE86" s="634" t="s">
        <v>179</v>
      </c>
      <c r="AF86" s="628"/>
      <c r="AG86" s="628"/>
      <c r="AH86" s="628"/>
      <c r="AI86" s="628"/>
      <c r="AJ86" s="628"/>
      <c r="AK86" s="628"/>
      <c r="AL86" s="628"/>
      <c r="AM86" s="628"/>
      <c r="AN86" s="628"/>
      <c r="AO86" s="628"/>
      <c r="AP86" s="628"/>
      <c r="AQ86" s="628"/>
      <c r="AR86" s="628"/>
      <c r="AS86" s="628"/>
      <c r="AT86" s="628"/>
      <c r="AU86" s="628"/>
      <c r="AV86" s="635"/>
      <c r="AW86" s="635"/>
      <c r="AX86" s="635"/>
      <c r="AY86" s="635"/>
      <c r="AZ86" s="635"/>
      <c r="BA86" s="635"/>
      <c r="BB86" s="635"/>
      <c r="BC86" s="635"/>
      <c r="BD86" s="635"/>
      <c r="BE86" s="635"/>
      <c r="BF86" s="635"/>
      <c r="BG86" s="635"/>
      <c r="BH86" s="636" t="s">
        <v>76</v>
      </c>
      <c r="BI86" s="779"/>
      <c r="BJ86" s="38"/>
      <c r="BK86" s="38"/>
      <c r="BL86" s="38"/>
      <c r="BM86" s="38"/>
      <c r="BN86" s="38"/>
      <c r="BO86" s="138"/>
      <c r="BP86" s="121"/>
      <c r="BQ86" s="127"/>
    </row>
    <row r="87" spans="1:69" ht="12.75" x14ac:dyDescent="0.2">
      <c r="A87" s="24"/>
      <c r="B87" s="31"/>
      <c r="C87" s="662"/>
      <c r="D87" s="663"/>
      <c r="E87" s="663"/>
      <c r="F87" s="664"/>
      <c r="G87" s="662"/>
      <c r="H87" s="663"/>
      <c r="I87" s="663"/>
      <c r="J87" s="663"/>
      <c r="K87" s="663"/>
      <c r="L87" s="664"/>
      <c r="M87" s="662"/>
      <c r="N87" s="663"/>
      <c r="O87" s="663"/>
      <c r="P87" s="663"/>
      <c r="Q87" s="663"/>
      <c r="R87" s="664"/>
      <c r="S87" s="662"/>
      <c r="T87" s="663"/>
      <c r="U87" s="663"/>
      <c r="V87" s="663"/>
      <c r="W87" s="663"/>
      <c r="X87" s="664"/>
      <c r="Y87" s="662"/>
      <c r="Z87" s="663"/>
      <c r="AA87" s="663"/>
      <c r="AB87" s="663"/>
      <c r="AC87" s="663"/>
      <c r="AD87" s="663"/>
      <c r="AE87" s="573"/>
      <c r="AF87" s="571"/>
      <c r="AG87" s="571"/>
      <c r="AH87" s="571"/>
      <c r="AI87" s="571"/>
      <c r="AJ87" s="571"/>
      <c r="AK87" s="571"/>
      <c r="AL87" s="571"/>
      <c r="AM87" s="571"/>
      <c r="AN87" s="571"/>
      <c r="AO87" s="571"/>
      <c r="AP87" s="571"/>
      <c r="AQ87" s="571"/>
      <c r="AR87" s="571"/>
      <c r="AS87" s="571"/>
      <c r="AT87" s="571"/>
      <c r="AU87" s="571"/>
      <c r="AV87" s="543"/>
      <c r="AW87" s="543"/>
      <c r="AX87" s="543"/>
      <c r="AY87" s="543"/>
      <c r="AZ87" s="543"/>
      <c r="BA87" s="543"/>
      <c r="BB87" s="543"/>
      <c r="BC87" s="543"/>
      <c r="BD87" s="543"/>
      <c r="BE87" s="543"/>
      <c r="BF87" s="543"/>
      <c r="BG87" s="543"/>
      <c r="BH87" s="576"/>
      <c r="BI87" s="577"/>
      <c r="BJ87" s="63"/>
      <c r="BK87" s="638"/>
      <c r="BL87" s="639"/>
      <c r="BM87" s="639"/>
      <c r="BN87" s="640"/>
      <c r="BO87" s="51"/>
      <c r="BP87" s="121"/>
      <c r="BQ87" s="127"/>
    </row>
    <row r="88" spans="1:69" ht="5.0999999999999996" customHeight="1" x14ac:dyDescent="0.2">
      <c r="A88" s="24"/>
      <c r="B88" s="32"/>
      <c r="C88" s="665"/>
      <c r="D88" s="666"/>
      <c r="E88" s="666"/>
      <c r="F88" s="667"/>
      <c r="G88" s="665"/>
      <c r="H88" s="666"/>
      <c r="I88" s="666"/>
      <c r="J88" s="666"/>
      <c r="K88" s="666"/>
      <c r="L88" s="667"/>
      <c r="M88" s="665"/>
      <c r="N88" s="666"/>
      <c r="O88" s="666"/>
      <c r="P88" s="666"/>
      <c r="Q88" s="666"/>
      <c r="R88" s="667"/>
      <c r="S88" s="665"/>
      <c r="T88" s="666"/>
      <c r="U88" s="666"/>
      <c r="V88" s="666"/>
      <c r="W88" s="666"/>
      <c r="X88" s="667"/>
      <c r="Y88" s="665"/>
      <c r="Z88" s="666"/>
      <c r="AA88" s="666"/>
      <c r="AB88" s="666"/>
      <c r="AC88" s="666"/>
      <c r="AD88" s="666"/>
      <c r="AE88" s="574"/>
      <c r="AF88" s="575"/>
      <c r="AG88" s="575"/>
      <c r="AH88" s="575"/>
      <c r="AI88" s="575"/>
      <c r="AJ88" s="575"/>
      <c r="AK88" s="575"/>
      <c r="AL88" s="575"/>
      <c r="AM88" s="575"/>
      <c r="AN88" s="575"/>
      <c r="AO88" s="575"/>
      <c r="AP88" s="575"/>
      <c r="AQ88" s="575"/>
      <c r="AR88" s="575"/>
      <c r="AS88" s="575"/>
      <c r="AT88" s="575"/>
      <c r="AU88" s="575"/>
      <c r="AV88" s="546"/>
      <c r="AW88" s="546"/>
      <c r="AX88" s="546"/>
      <c r="AY88" s="546"/>
      <c r="AZ88" s="546"/>
      <c r="BA88" s="546"/>
      <c r="BB88" s="546"/>
      <c r="BC88" s="546"/>
      <c r="BD88" s="546"/>
      <c r="BE88" s="546"/>
      <c r="BF88" s="546"/>
      <c r="BG88" s="546"/>
      <c r="BH88" s="578"/>
      <c r="BI88" s="579"/>
      <c r="BJ88" s="45"/>
      <c r="BK88" s="45"/>
      <c r="BL88" s="45"/>
      <c r="BM88" s="45"/>
      <c r="BN88" s="45"/>
      <c r="BO88" s="52"/>
      <c r="BP88" s="121"/>
      <c r="BQ88" s="127"/>
    </row>
    <row r="89" spans="1:69" ht="5.0999999999999996" customHeight="1" x14ac:dyDescent="0.2">
      <c r="A89" s="24"/>
      <c r="B89" s="27"/>
      <c r="C89" s="776" t="s">
        <v>39</v>
      </c>
      <c r="D89" s="628"/>
      <c r="E89" s="628"/>
      <c r="F89" s="778"/>
      <c r="G89" s="137"/>
      <c r="H89" s="44"/>
      <c r="I89" s="44"/>
      <c r="J89" s="44"/>
      <c r="K89" s="44"/>
      <c r="L89" s="44"/>
      <c r="M89" s="137"/>
      <c r="N89" s="44"/>
      <c r="O89" s="44"/>
      <c r="P89" s="44"/>
      <c r="Q89" s="44"/>
      <c r="R89" s="44"/>
      <c r="S89" s="137"/>
      <c r="T89" s="44"/>
      <c r="U89" s="44"/>
      <c r="V89" s="44"/>
      <c r="W89" s="44"/>
      <c r="X89" s="138"/>
      <c r="Y89" s="44"/>
      <c r="Z89" s="44"/>
      <c r="AA89" s="44"/>
      <c r="AB89" s="44"/>
      <c r="AC89" s="44"/>
      <c r="AD89" s="44"/>
      <c r="AE89" s="634" t="s">
        <v>180</v>
      </c>
      <c r="AF89" s="628"/>
      <c r="AG89" s="628"/>
      <c r="AH89" s="628"/>
      <c r="AI89" s="628"/>
      <c r="AJ89" s="628"/>
      <c r="AK89" s="628"/>
      <c r="AL89" s="628"/>
      <c r="AM89" s="628"/>
      <c r="AN89" s="628"/>
      <c r="AO89" s="628"/>
      <c r="AP89" s="628"/>
      <c r="AQ89" s="628"/>
      <c r="AR89" s="628"/>
      <c r="AS89" s="628"/>
      <c r="AT89" s="628"/>
      <c r="AU89" s="628"/>
      <c r="AV89" s="635"/>
      <c r="AW89" s="635"/>
      <c r="AX89" s="635"/>
      <c r="AY89" s="635"/>
      <c r="AZ89" s="635"/>
      <c r="BA89" s="635"/>
      <c r="BB89" s="635"/>
      <c r="BC89" s="635"/>
      <c r="BD89" s="635"/>
      <c r="BE89" s="635"/>
      <c r="BF89" s="635"/>
      <c r="BG89" s="635"/>
      <c r="BH89" s="636" t="s">
        <v>78</v>
      </c>
      <c r="BI89" s="779"/>
      <c r="BJ89" s="44"/>
      <c r="BK89" s="44"/>
      <c r="BL89" s="44"/>
      <c r="BM89" s="44"/>
      <c r="BN89" s="44"/>
      <c r="BO89" s="138"/>
      <c r="BP89" s="121"/>
      <c r="BQ89" s="127"/>
    </row>
    <row r="90" spans="1:69" ht="12.75" x14ac:dyDescent="0.2">
      <c r="A90" s="24"/>
      <c r="B90" s="27"/>
      <c r="C90" s="630"/>
      <c r="D90" s="571"/>
      <c r="E90" s="571"/>
      <c r="F90" s="631"/>
      <c r="G90" s="42"/>
      <c r="H90" s="610"/>
      <c r="I90" s="615"/>
      <c r="J90" s="615"/>
      <c r="K90" s="611"/>
      <c r="L90" s="51"/>
      <c r="M90" s="38"/>
      <c r="N90" s="597">
        <f>IF(COUNT($BK$75,H90)&lt;2,0,H90/$BK$75*100)</f>
        <v>0</v>
      </c>
      <c r="O90" s="598"/>
      <c r="P90" s="598"/>
      <c r="Q90" s="599"/>
      <c r="R90" s="38"/>
      <c r="S90" s="42"/>
      <c r="T90" s="597">
        <f>N90</f>
        <v>0</v>
      </c>
      <c r="U90" s="598"/>
      <c r="V90" s="598"/>
      <c r="W90" s="599"/>
      <c r="X90" s="51"/>
      <c r="Y90" s="38"/>
      <c r="Z90" s="597">
        <f>100-T90</f>
        <v>100</v>
      </c>
      <c r="AA90" s="598"/>
      <c r="AB90" s="598"/>
      <c r="AC90" s="599"/>
      <c r="AD90" s="38"/>
      <c r="AE90" s="573"/>
      <c r="AF90" s="571"/>
      <c r="AG90" s="571"/>
      <c r="AH90" s="571"/>
      <c r="AI90" s="571"/>
      <c r="AJ90" s="571"/>
      <c r="AK90" s="571"/>
      <c r="AL90" s="571"/>
      <c r="AM90" s="571"/>
      <c r="AN90" s="571"/>
      <c r="AO90" s="571"/>
      <c r="AP90" s="571"/>
      <c r="AQ90" s="571"/>
      <c r="AR90" s="571"/>
      <c r="AS90" s="571"/>
      <c r="AT90" s="571"/>
      <c r="AU90" s="571"/>
      <c r="AV90" s="572"/>
      <c r="AW90" s="572"/>
      <c r="AX90" s="572"/>
      <c r="AY90" s="572"/>
      <c r="AZ90" s="572"/>
      <c r="BA90" s="572"/>
      <c r="BB90" s="572"/>
      <c r="BC90" s="572"/>
      <c r="BD90" s="572"/>
      <c r="BE90" s="572"/>
      <c r="BF90" s="572"/>
      <c r="BG90" s="572"/>
      <c r="BH90" s="576"/>
      <c r="BI90" s="577"/>
      <c r="BJ90" s="63"/>
      <c r="BK90" s="638"/>
      <c r="BL90" s="639"/>
      <c r="BM90" s="639"/>
      <c r="BN90" s="640"/>
      <c r="BO90" s="51"/>
      <c r="BP90" s="121"/>
      <c r="BQ90" s="127"/>
    </row>
    <row r="91" spans="1:69" ht="5.0999999999999996" customHeight="1" x14ac:dyDescent="0.2">
      <c r="A91" s="24"/>
      <c r="B91" s="27"/>
      <c r="C91" s="632"/>
      <c r="D91" s="575"/>
      <c r="E91" s="575"/>
      <c r="F91" s="633"/>
      <c r="G91" s="43"/>
      <c r="H91" s="45"/>
      <c r="I91" s="45"/>
      <c r="J91" s="45"/>
      <c r="K91" s="45"/>
      <c r="L91" s="52"/>
      <c r="M91" s="45"/>
      <c r="N91" s="45"/>
      <c r="O91" s="45"/>
      <c r="P91" s="45"/>
      <c r="Q91" s="45"/>
      <c r="R91" s="45"/>
      <c r="S91" s="43"/>
      <c r="T91" s="45"/>
      <c r="U91" s="45"/>
      <c r="V91" s="45"/>
      <c r="W91" s="45"/>
      <c r="X91" s="52"/>
      <c r="Y91" s="45"/>
      <c r="Z91" s="45"/>
      <c r="AA91" s="45"/>
      <c r="AB91" s="45"/>
      <c r="AC91" s="45"/>
      <c r="AD91" s="45"/>
      <c r="AE91" s="574"/>
      <c r="AF91" s="575"/>
      <c r="AG91" s="575"/>
      <c r="AH91" s="575"/>
      <c r="AI91" s="575"/>
      <c r="AJ91" s="575"/>
      <c r="AK91" s="575"/>
      <c r="AL91" s="575"/>
      <c r="AM91" s="575"/>
      <c r="AN91" s="575"/>
      <c r="AO91" s="575"/>
      <c r="AP91" s="575"/>
      <c r="AQ91" s="575"/>
      <c r="AR91" s="575"/>
      <c r="AS91" s="575"/>
      <c r="AT91" s="575"/>
      <c r="AU91" s="575"/>
      <c r="AV91" s="546"/>
      <c r="AW91" s="546"/>
      <c r="AX91" s="546"/>
      <c r="AY91" s="546"/>
      <c r="AZ91" s="546"/>
      <c r="BA91" s="546"/>
      <c r="BB91" s="546"/>
      <c r="BC91" s="546"/>
      <c r="BD91" s="546"/>
      <c r="BE91" s="546"/>
      <c r="BF91" s="546"/>
      <c r="BG91" s="546"/>
      <c r="BH91" s="578"/>
      <c r="BI91" s="579"/>
      <c r="BJ91" s="45"/>
      <c r="BK91" s="45"/>
      <c r="BL91" s="45"/>
      <c r="BM91" s="45"/>
      <c r="BN91" s="45"/>
      <c r="BO91" s="52"/>
      <c r="BP91" s="121"/>
      <c r="BQ91" s="127"/>
    </row>
    <row r="92" spans="1:69" ht="5.0999999999999996" customHeight="1" x14ac:dyDescent="0.2">
      <c r="A92" s="24"/>
      <c r="B92" s="27"/>
      <c r="C92" s="776" t="s">
        <v>40</v>
      </c>
      <c r="D92" s="601"/>
      <c r="E92" s="601"/>
      <c r="F92" s="777"/>
      <c r="G92" s="137"/>
      <c r="H92" s="44"/>
      <c r="I92" s="44"/>
      <c r="J92" s="44"/>
      <c r="K92" s="44"/>
      <c r="L92" s="138"/>
      <c r="M92" s="44"/>
      <c r="N92" s="44"/>
      <c r="O92" s="44"/>
      <c r="P92" s="44"/>
      <c r="Q92" s="44"/>
      <c r="R92" s="44"/>
      <c r="S92" s="137"/>
      <c r="T92" s="44"/>
      <c r="U92" s="44"/>
      <c r="V92" s="44"/>
      <c r="W92" s="44"/>
      <c r="X92" s="138"/>
      <c r="Y92" s="44"/>
      <c r="Z92" s="44"/>
      <c r="AA92" s="44"/>
      <c r="AB92" s="44"/>
      <c r="AC92" s="44"/>
      <c r="AD92" s="44"/>
      <c r="AE92" s="609" t="s">
        <v>181</v>
      </c>
      <c r="AF92" s="571"/>
      <c r="AG92" s="571"/>
      <c r="AH92" s="571"/>
      <c r="AI92" s="571"/>
      <c r="AJ92" s="571"/>
      <c r="AK92" s="571"/>
      <c r="AL92" s="571"/>
      <c r="AM92" s="571"/>
      <c r="AN92" s="571"/>
      <c r="AO92" s="571"/>
      <c r="AP92" s="571"/>
      <c r="AQ92" s="571"/>
      <c r="AR92" s="571"/>
      <c r="AS92" s="571"/>
      <c r="AT92" s="571"/>
      <c r="AU92" s="571"/>
      <c r="AV92" s="572"/>
      <c r="AW92" s="572"/>
      <c r="AX92" s="572"/>
      <c r="AY92" s="572"/>
      <c r="AZ92" s="572"/>
      <c r="BA92" s="572"/>
      <c r="BB92" s="572"/>
      <c r="BC92" s="572"/>
      <c r="BD92" s="572"/>
      <c r="BE92" s="572"/>
      <c r="BF92" s="572"/>
      <c r="BG92" s="572"/>
      <c r="BH92" s="576" t="s">
        <v>79</v>
      </c>
      <c r="BI92" s="577"/>
      <c r="BJ92" s="38"/>
      <c r="BK92" s="38"/>
      <c r="BL92" s="38"/>
      <c r="BM92" s="38"/>
      <c r="BN92" s="38"/>
      <c r="BO92" s="51"/>
      <c r="BP92" s="121"/>
      <c r="BQ92" s="127"/>
    </row>
    <row r="93" spans="1:69" ht="12.75" x14ac:dyDescent="0.2">
      <c r="A93" s="24"/>
      <c r="B93" s="27"/>
      <c r="C93" s="603"/>
      <c r="D93" s="604"/>
      <c r="E93" s="604"/>
      <c r="F93" s="605"/>
      <c r="G93" s="42"/>
      <c r="H93" s="610"/>
      <c r="I93" s="615"/>
      <c r="J93" s="615"/>
      <c r="K93" s="611"/>
      <c r="L93" s="51"/>
      <c r="M93" s="38"/>
      <c r="N93" s="597">
        <f>IF(COUNT($BK$75,H93)&lt;2,0,H93/$BK$75*100)</f>
        <v>0</v>
      </c>
      <c r="O93" s="598"/>
      <c r="P93" s="598"/>
      <c r="Q93" s="599"/>
      <c r="R93" s="51"/>
      <c r="S93" s="38"/>
      <c r="T93" s="597">
        <f>T90+N93</f>
        <v>0</v>
      </c>
      <c r="U93" s="598"/>
      <c r="V93" s="598"/>
      <c r="W93" s="599"/>
      <c r="X93" s="51"/>
      <c r="Y93" s="38"/>
      <c r="Z93" s="597">
        <f>100-T93</f>
        <v>100</v>
      </c>
      <c r="AA93" s="598"/>
      <c r="AB93" s="598"/>
      <c r="AC93" s="599"/>
      <c r="AD93" s="38"/>
      <c r="AE93" s="573"/>
      <c r="AF93" s="571"/>
      <c r="AG93" s="571"/>
      <c r="AH93" s="571"/>
      <c r="AI93" s="571"/>
      <c r="AJ93" s="571"/>
      <c r="AK93" s="571"/>
      <c r="AL93" s="571"/>
      <c r="AM93" s="571"/>
      <c r="AN93" s="571"/>
      <c r="AO93" s="571"/>
      <c r="AP93" s="571"/>
      <c r="AQ93" s="571"/>
      <c r="AR93" s="571"/>
      <c r="AS93" s="571"/>
      <c r="AT93" s="571"/>
      <c r="AU93" s="571"/>
      <c r="AV93" s="572"/>
      <c r="AW93" s="572"/>
      <c r="AX93" s="572"/>
      <c r="AY93" s="572"/>
      <c r="AZ93" s="572"/>
      <c r="BA93" s="572"/>
      <c r="BB93" s="572"/>
      <c r="BC93" s="572"/>
      <c r="BD93" s="572"/>
      <c r="BE93" s="572"/>
      <c r="BF93" s="572"/>
      <c r="BG93" s="572"/>
      <c r="BH93" s="576"/>
      <c r="BI93" s="577"/>
      <c r="BJ93" s="63"/>
      <c r="BK93" s="597" t="str">
        <f>IF(T46="","",ROUND(T46*100,1))</f>
        <v/>
      </c>
      <c r="BL93" s="598"/>
      <c r="BM93" s="598"/>
      <c r="BN93" s="599"/>
      <c r="BO93" s="51"/>
      <c r="BP93" s="121"/>
      <c r="BQ93" s="127"/>
    </row>
    <row r="94" spans="1:69" ht="5.0999999999999996" customHeight="1" x14ac:dyDescent="0.2">
      <c r="A94" s="24"/>
      <c r="B94" s="27"/>
      <c r="C94" s="606"/>
      <c r="D94" s="607"/>
      <c r="E94" s="607"/>
      <c r="F94" s="608"/>
      <c r="G94" s="43"/>
      <c r="H94" s="45"/>
      <c r="I94" s="45"/>
      <c r="J94" s="45"/>
      <c r="K94" s="45"/>
      <c r="L94" s="52"/>
      <c r="M94" s="45"/>
      <c r="N94" s="45"/>
      <c r="O94" s="45"/>
      <c r="P94" s="45"/>
      <c r="Q94" s="45"/>
      <c r="R94" s="52"/>
      <c r="S94" s="45"/>
      <c r="T94" s="45"/>
      <c r="U94" s="45"/>
      <c r="V94" s="45"/>
      <c r="W94" s="45"/>
      <c r="X94" s="52"/>
      <c r="Y94" s="45"/>
      <c r="Z94" s="45"/>
      <c r="AA94" s="45"/>
      <c r="AB94" s="45"/>
      <c r="AC94" s="45"/>
      <c r="AD94" s="45"/>
      <c r="AE94" s="574"/>
      <c r="AF94" s="575"/>
      <c r="AG94" s="575"/>
      <c r="AH94" s="575"/>
      <c r="AI94" s="575"/>
      <c r="AJ94" s="575"/>
      <c r="AK94" s="575"/>
      <c r="AL94" s="575"/>
      <c r="AM94" s="575"/>
      <c r="AN94" s="575"/>
      <c r="AO94" s="575"/>
      <c r="AP94" s="575"/>
      <c r="AQ94" s="575"/>
      <c r="AR94" s="575"/>
      <c r="AS94" s="575"/>
      <c r="AT94" s="575"/>
      <c r="AU94" s="575"/>
      <c r="AV94" s="546"/>
      <c r="AW94" s="546"/>
      <c r="AX94" s="546"/>
      <c r="AY94" s="546"/>
      <c r="AZ94" s="546"/>
      <c r="BA94" s="546"/>
      <c r="BB94" s="546"/>
      <c r="BC94" s="546"/>
      <c r="BD94" s="546"/>
      <c r="BE94" s="546"/>
      <c r="BF94" s="546"/>
      <c r="BG94" s="546"/>
      <c r="BH94" s="578"/>
      <c r="BI94" s="579"/>
      <c r="BJ94" s="45"/>
      <c r="BK94" s="45"/>
      <c r="BL94" s="45"/>
      <c r="BM94" s="45"/>
      <c r="BN94" s="45"/>
      <c r="BO94" s="52"/>
      <c r="BP94" s="121"/>
      <c r="BQ94" s="127"/>
    </row>
    <row r="95" spans="1:69" ht="5.0999999999999996" customHeight="1" x14ac:dyDescent="0.2">
      <c r="A95" s="24"/>
      <c r="B95" s="27"/>
      <c r="C95" s="776" t="s">
        <v>41</v>
      </c>
      <c r="D95" s="601"/>
      <c r="E95" s="601"/>
      <c r="F95" s="777"/>
      <c r="G95" s="44"/>
      <c r="H95" s="44"/>
      <c r="I95" s="44"/>
      <c r="J95" s="44"/>
      <c r="K95" s="44"/>
      <c r="L95" s="138"/>
      <c r="M95" s="44"/>
      <c r="N95" s="44"/>
      <c r="O95" s="44"/>
      <c r="P95" s="44"/>
      <c r="Q95" s="44"/>
      <c r="R95" s="138"/>
      <c r="S95" s="44"/>
      <c r="T95" s="44"/>
      <c r="U95" s="44"/>
      <c r="V95" s="44"/>
      <c r="W95" s="44"/>
      <c r="X95" s="138"/>
      <c r="Y95" s="44"/>
      <c r="Z95" s="44"/>
      <c r="AA95" s="44"/>
      <c r="AB95" s="44"/>
      <c r="AC95" s="44"/>
      <c r="AD95" s="44"/>
      <c r="AE95" s="609" t="s">
        <v>182</v>
      </c>
      <c r="AF95" s="571"/>
      <c r="AG95" s="571"/>
      <c r="AH95" s="571"/>
      <c r="AI95" s="571"/>
      <c r="AJ95" s="571"/>
      <c r="AK95" s="571"/>
      <c r="AL95" s="571"/>
      <c r="AM95" s="571"/>
      <c r="AN95" s="571"/>
      <c r="AO95" s="571"/>
      <c r="AP95" s="571"/>
      <c r="AQ95" s="571"/>
      <c r="AR95" s="571"/>
      <c r="AS95" s="571"/>
      <c r="AT95" s="571"/>
      <c r="AU95" s="571"/>
      <c r="AV95" s="572"/>
      <c r="AW95" s="572"/>
      <c r="AX95" s="572"/>
      <c r="AY95" s="572"/>
      <c r="AZ95" s="572"/>
      <c r="BA95" s="572"/>
      <c r="BB95" s="572"/>
      <c r="BC95" s="572"/>
      <c r="BD95" s="572"/>
      <c r="BE95" s="572"/>
      <c r="BF95" s="572"/>
      <c r="BG95" s="572"/>
      <c r="BH95" s="576" t="s">
        <v>77</v>
      </c>
      <c r="BI95" s="577"/>
      <c r="BJ95" s="38"/>
      <c r="BK95" s="38"/>
      <c r="BL95" s="38"/>
      <c r="BM95" s="38"/>
      <c r="BN95" s="38"/>
      <c r="BO95" s="51"/>
      <c r="BP95" s="121"/>
      <c r="BQ95" s="127"/>
    </row>
    <row r="96" spans="1:69" ht="12.75" x14ac:dyDescent="0.2">
      <c r="A96" s="24"/>
      <c r="B96" s="27"/>
      <c r="C96" s="603"/>
      <c r="D96" s="604"/>
      <c r="E96" s="604"/>
      <c r="F96" s="605"/>
      <c r="G96" s="38"/>
      <c r="H96" s="610"/>
      <c r="I96" s="615"/>
      <c r="J96" s="615"/>
      <c r="K96" s="611"/>
      <c r="L96" s="51"/>
      <c r="M96" s="38"/>
      <c r="N96" s="597">
        <f>IF(COUNT($BK$75,H96)&lt;2,0,H96/$BK$75*100)</f>
        <v>0</v>
      </c>
      <c r="O96" s="598"/>
      <c r="P96" s="598"/>
      <c r="Q96" s="599"/>
      <c r="R96" s="51"/>
      <c r="S96" s="38"/>
      <c r="T96" s="597">
        <f>T93+N96</f>
        <v>0</v>
      </c>
      <c r="U96" s="598"/>
      <c r="V96" s="598"/>
      <c r="W96" s="599"/>
      <c r="X96" s="51"/>
      <c r="Y96" s="38"/>
      <c r="Z96" s="597">
        <f>100-T96</f>
        <v>100</v>
      </c>
      <c r="AA96" s="598"/>
      <c r="AB96" s="598"/>
      <c r="AC96" s="599"/>
      <c r="AD96" s="38"/>
      <c r="AE96" s="573"/>
      <c r="AF96" s="571"/>
      <c r="AG96" s="571"/>
      <c r="AH96" s="571"/>
      <c r="AI96" s="571"/>
      <c r="AJ96" s="571"/>
      <c r="AK96" s="571"/>
      <c r="AL96" s="571"/>
      <c r="AM96" s="571"/>
      <c r="AN96" s="571"/>
      <c r="AO96" s="571"/>
      <c r="AP96" s="571"/>
      <c r="AQ96" s="571"/>
      <c r="AR96" s="571"/>
      <c r="AS96" s="571"/>
      <c r="AT96" s="571"/>
      <c r="AU96" s="571"/>
      <c r="AV96" s="572"/>
      <c r="AW96" s="572"/>
      <c r="AX96" s="572"/>
      <c r="AY96" s="572"/>
      <c r="AZ96" s="572"/>
      <c r="BA96" s="572"/>
      <c r="BB96" s="572"/>
      <c r="BC96" s="572"/>
      <c r="BD96" s="572"/>
      <c r="BE96" s="572"/>
      <c r="BF96" s="572"/>
      <c r="BG96" s="572"/>
      <c r="BH96" s="576"/>
      <c r="BI96" s="577"/>
      <c r="BJ96" s="63"/>
      <c r="BK96" s="589" t="str">
        <f>IF(COUNT(BK93,Z78)&lt;2,"",BK93*Z78/100)</f>
        <v/>
      </c>
      <c r="BL96" s="590"/>
      <c r="BM96" s="590"/>
      <c r="BN96" s="591"/>
      <c r="BO96" s="51"/>
      <c r="BP96" s="121"/>
      <c r="BQ96" s="127"/>
    </row>
    <row r="97" spans="1:69" ht="5.0999999999999996" customHeight="1" x14ac:dyDescent="0.2">
      <c r="A97" s="24"/>
      <c r="B97" s="27"/>
      <c r="C97" s="606"/>
      <c r="D97" s="607"/>
      <c r="E97" s="607"/>
      <c r="F97" s="608"/>
      <c r="G97" s="45"/>
      <c r="H97" s="45"/>
      <c r="I97" s="45"/>
      <c r="J97" s="45"/>
      <c r="K97" s="45"/>
      <c r="L97" s="52"/>
      <c r="M97" s="45"/>
      <c r="N97" s="45"/>
      <c r="O97" s="45"/>
      <c r="P97" s="45"/>
      <c r="Q97" s="45"/>
      <c r="R97" s="52"/>
      <c r="S97" s="45"/>
      <c r="T97" s="45"/>
      <c r="U97" s="45"/>
      <c r="V97" s="45"/>
      <c r="W97" s="45"/>
      <c r="X97" s="52"/>
      <c r="Y97" s="45"/>
      <c r="Z97" s="45"/>
      <c r="AA97" s="45"/>
      <c r="AB97" s="45"/>
      <c r="AC97" s="45"/>
      <c r="AD97" s="45"/>
      <c r="AE97" s="574"/>
      <c r="AF97" s="575"/>
      <c r="AG97" s="575"/>
      <c r="AH97" s="575"/>
      <c r="AI97" s="575"/>
      <c r="AJ97" s="575"/>
      <c r="AK97" s="575"/>
      <c r="AL97" s="575"/>
      <c r="AM97" s="575"/>
      <c r="AN97" s="575"/>
      <c r="AO97" s="575"/>
      <c r="AP97" s="575"/>
      <c r="AQ97" s="575"/>
      <c r="AR97" s="575"/>
      <c r="AS97" s="575"/>
      <c r="AT97" s="575"/>
      <c r="AU97" s="575"/>
      <c r="AV97" s="546"/>
      <c r="AW97" s="546"/>
      <c r="AX97" s="546"/>
      <c r="AY97" s="546"/>
      <c r="AZ97" s="546"/>
      <c r="BA97" s="546"/>
      <c r="BB97" s="546"/>
      <c r="BC97" s="546"/>
      <c r="BD97" s="546"/>
      <c r="BE97" s="546"/>
      <c r="BF97" s="546"/>
      <c r="BG97" s="546"/>
      <c r="BH97" s="578"/>
      <c r="BI97" s="579"/>
      <c r="BJ97" s="45"/>
      <c r="BK97" s="45"/>
      <c r="BL97" s="45"/>
      <c r="BM97" s="45"/>
      <c r="BN97" s="45"/>
      <c r="BO97" s="52"/>
      <c r="BP97" s="121"/>
      <c r="BQ97" s="127"/>
    </row>
    <row r="98" spans="1:69" ht="5.0999999999999996" customHeight="1" x14ac:dyDescent="0.2">
      <c r="A98" s="24"/>
      <c r="B98" s="27"/>
      <c r="C98" s="776" t="s">
        <v>42</v>
      </c>
      <c r="D98" s="601"/>
      <c r="E98" s="601"/>
      <c r="F98" s="777"/>
      <c r="G98" s="44"/>
      <c r="H98" s="44"/>
      <c r="I98" s="44"/>
      <c r="J98" s="44"/>
      <c r="K98" s="44"/>
      <c r="L98" s="138"/>
      <c r="M98" s="44"/>
      <c r="N98" s="44"/>
      <c r="O98" s="44"/>
      <c r="P98" s="44"/>
      <c r="Q98" s="44"/>
      <c r="R98" s="138"/>
      <c r="S98" s="44"/>
      <c r="T98" s="44"/>
      <c r="U98" s="44"/>
      <c r="V98" s="44"/>
      <c r="W98" s="44"/>
      <c r="X98" s="138"/>
      <c r="Y98" s="44"/>
      <c r="Z98" s="44"/>
      <c r="AA98" s="44"/>
      <c r="AB98" s="44"/>
      <c r="AC98" s="44"/>
      <c r="AD98" s="44"/>
      <c r="AE98" s="609" t="s">
        <v>183</v>
      </c>
      <c r="AF98" s="571"/>
      <c r="AG98" s="571"/>
      <c r="AH98" s="571"/>
      <c r="AI98" s="571"/>
      <c r="AJ98" s="571"/>
      <c r="AK98" s="571"/>
      <c r="AL98" s="571"/>
      <c r="AM98" s="571"/>
      <c r="AN98" s="571"/>
      <c r="AO98" s="571"/>
      <c r="AP98" s="571"/>
      <c r="AQ98" s="571"/>
      <c r="AR98" s="571"/>
      <c r="AS98" s="571"/>
      <c r="AT98" s="571"/>
      <c r="AU98" s="571"/>
      <c r="AV98" s="572"/>
      <c r="AW98" s="572"/>
      <c r="AX98" s="572"/>
      <c r="AY98" s="572"/>
      <c r="AZ98" s="572"/>
      <c r="BA98" s="572"/>
      <c r="BB98" s="572"/>
      <c r="BC98" s="572"/>
      <c r="BD98" s="572"/>
      <c r="BE98" s="572"/>
      <c r="BF98" s="572"/>
      <c r="BG98" s="572"/>
      <c r="BH98" s="576" t="s">
        <v>86</v>
      </c>
      <c r="BI98" s="577"/>
      <c r="BJ98" s="38"/>
      <c r="BK98" s="38"/>
      <c r="BL98" s="38"/>
      <c r="BM98" s="38"/>
      <c r="BN98" s="38"/>
      <c r="BO98" s="51"/>
      <c r="BP98" s="121"/>
      <c r="BQ98" s="127"/>
    </row>
    <row r="99" spans="1:69" ht="12.75" x14ac:dyDescent="0.2">
      <c r="A99" s="24"/>
      <c r="B99" s="27"/>
      <c r="C99" s="603"/>
      <c r="D99" s="604"/>
      <c r="E99" s="604"/>
      <c r="F99" s="605"/>
      <c r="G99" s="38"/>
      <c r="H99" s="610"/>
      <c r="I99" s="615"/>
      <c r="J99" s="615"/>
      <c r="K99" s="611"/>
      <c r="L99" s="51"/>
      <c r="M99" s="38"/>
      <c r="N99" s="597">
        <f>IF(COUNT($BK$75,H99)&lt;2,0,H99/$BK$75*100)</f>
        <v>0</v>
      </c>
      <c r="O99" s="598"/>
      <c r="P99" s="598"/>
      <c r="Q99" s="599"/>
      <c r="R99" s="51"/>
      <c r="S99" s="38"/>
      <c r="T99" s="597">
        <f>T96+N99</f>
        <v>0</v>
      </c>
      <c r="U99" s="598"/>
      <c r="V99" s="598"/>
      <c r="W99" s="599"/>
      <c r="X99" s="51"/>
      <c r="Y99" s="38"/>
      <c r="Z99" s="597">
        <f>100-T99</f>
        <v>100</v>
      </c>
      <c r="AA99" s="598"/>
      <c r="AB99" s="598"/>
      <c r="AC99" s="599"/>
      <c r="AD99" s="38"/>
      <c r="AE99" s="573"/>
      <c r="AF99" s="571"/>
      <c r="AG99" s="571"/>
      <c r="AH99" s="571"/>
      <c r="AI99" s="571"/>
      <c r="AJ99" s="571"/>
      <c r="AK99" s="571"/>
      <c r="AL99" s="571"/>
      <c r="AM99" s="571"/>
      <c r="AN99" s="571"/>
      <c r="AO99" s="571"/>
      <c r="AP99" s="571"/>
      <c r="AQ99" s="571"/>
      <c r="AR99" s="571"/>
      <c r="AS99" s="571"/>
      <c r="AT99" s="571"/>
      <c r="AU99" s="571"/>
      <c r="AV99" s="572"/>
      <c r="AW99" s="572"/>
      <c r="AX99" s="572"/>
      <c r="AY99" s="572"/>
      <c r="AZ99" s="572"/>
      <c r="BA99" s="572"/>
      <c r="BB99" s="572"/>
      <c r="BC99" s="572"/>
      <c r="BD99" s="572"/>
      <c r="BE99" s="572"/>
      <c r="BF99" s="572"/>
      <c r="BG99" s="572"/>
      <c r="BH99" s="576"/>
      <c r="BI99" s="577"/>
      <c r="BJ99" s="63"/>
      <c r="BK99" s="589" t="str">
        <f>IF(OR(COUNT(BK96,BK90)&lt;2,BK90=0),"",BK96/BK90)</f>
        <v/>
      </c>
      <c r="BL99" s="590"/>
      <c r="BM99" s="590"/>
      <c r="BN99" s="591"/>
      <c r="BO99" s="51"/>
      <c r="BP99" s="121"/>
      <c r="BQ99" s="127"/>
    </row>
    <row r="100" spans="1:69" ht="5.0999999999999996" customHeight="1" x14ac:dyDescent="0.2">
      <c r="A100" s="24"/>
      <c r="B100" s="27"/>
      <c r="C100" s="606"/>
      <c r="D100" s="607"/>
      <c r="E100" s="607"/>
      <c r="F100" s="608"/>
      <c r="G100" s="45"/>
      <c r="H100" s="45"/>
      <c r="I100" s="45"/>
      <c r="J100" s="45"/>
      <c r="K100" s="45"/>
      <c r="L100" s="52"/>
      <c r="M100" s="45"/>
      <c r="N100" s="45"/>
      <c r="O100" s="45"/>
      <c r="P100" s="45"/>
      <c r="Q100" s="45"/>
      <c r="R100" s="52"/>
      <c r="S100" s="45"/>
      <c r="T100" s="45"/>
      <c r="U100" s="45"/>
      <c r="V100" s="45"/>
      <c r="W100" s="45"/>
      <c r="X100" s="52"/>
      <c r="Y100" s="45"/>
      <c r="Z100" s="45"/>
      <c r="AA100" s="45"/>
      <c r="AB100" s="45"/>
      <c r="AC100" s="45"/>
      <c r="AD100" s="45"/>
      <c r="AE100" s="574"/>
      <c r="AF100" s="575"/>
      <c r="AG100" s="575"/>
      <c r="AH100" s="575"/>
      <c r="AI100" s="575"/>
      <c r="AJ100" s="575"/>
      <c r="AK100" s="575"/>
      <c r="AL100" s="575"/>
      <c r="AM100" s="575"/>
      <c r="AN100" s="575"/>
      <c r="AO100" s="575"/>
      <c r="AP100" s="575"/>
      <c r="AQ100" s="575"/>
      <c r="AR100" s="575"/>
      <c r="AS100" s="575"/>
      <c r="AT100" s="575"/>
      <c r="AU100" s="575"/>
      <c r="AV100" s="546"/>
      <c r="AW100" s="546"/>
      <c r="AX100" s="546"/>
      <c r="AY100" s="546"/>
      <c r="AZ100" s="546"/>
      <c r="BA100" s="546"/>
      <c r="BB100" s="546"/>
      <c r="BC100" s="546"/>
      <c r="BD100" s="546"/>
      <c r="BE100" s="546"/>
      <c r="BF100" s="546"/>
      <c r="BG100" s="546"/>
      <c r="BH100" s="578"/>
      <c r="BI100" s="579"/>
      <c r="BJ100" s="45"/>
      <c r="BK100" s="45"/>
      <c r="BL100" s="45"/>
      <c r="BM100" s="45"/>
      <c r="BN100" s="45"/>
      <c r="BO100" s="52"/>
      <c r="BP100" s="121"/>
      <c r="BQ100" s="127"/>
    </row>
    <row r="101" spans="1:69" ht="5.0999999999999996" customHeight="1" x14ac:dyDescent="0.2">
      <c r="A101" s="24"/>
      <c r="B101" s="27"/>
      <c r="C101" s="776" t="s">
        <v>43</v>
      </c>
      <c r="D101" s="601"/>
      <c r="E101" s="601"/>
      <c r="F101" s="777"/>
      <c r="G101" s="44"/>
      <c r="H101" s="44"/>
      <c r="I101" s="44"/>
      <c r="J101" s="44"/>
      <c r="K101" s="44"/>
      <c r="L101" s="138"/>
      <c r="M101" s="44"/>
      <c r="N101" s="44"/>
      <c r="O101" s="44"/>
      <c r="P101" s="44"/>
      <c r="Q101" s="44"/>
      <c r="R101" s="138"/>
      <c r="S101" s="44"/>
      <c r="T101" s="44"/>
      <c r="U101" s="44"/>
      <c r="V101" s="44"/>
      <c r="W101" s="44"/>
      <c r="X101" s="138"/>
      <c r="Y101" s="44"/>
      <c r="Z101" s="44"/>
      <c r="AA101" s="44"/>
      <c r="AB101" s="44"/>
      <c r="AC101" s="44"/>
      <c r="AD101" s="44"/>
      <c r="AE101" s="609" t="s">
        <v>184</v>
      </c>
      <c r="AF101" s="571"/>
      <c r="AG101" s="571"/>
      <c r="AH101" s="571"/>
      <c r="AI101" s="571"/>
      <c r="AJ101" s="571"/>
      <c r="AK101" s="571"/>
      <c r="AL101" s="571"/>
      <c r="AM101" s="571"/>
      <c r="AN101" s="571"/>
      <c r="AO101" s="571"/>
      <c r="AP101" s="571"/>
      <c r="AQ101" s="571"/>
      <c r="AR101" s="571"/>
      <c r="AS101" s="571"/>
      <c r="AT101" s="571"/>
      <c r="AU101" s="571"/>
      <c r="AV101" s="572"/>
      <c r="AW101" s="572"/>
      <c r="AX101" s="572"/>
      <c r="AY101" s="572"/>
      <c r="AZ101" s="572"/>
      <c r="BA101" s="572"/>
      <c r="BB101" s="572"/>
      <c r="BC101" s="572"/>
      <c r="BD101" s="572"/>
      <c r="BE101" s="572"/>
      <c r="BF101" s="572"/>
      <c r="BG101" s="572"/>
      <c r="BH101" s="576" t="s">
        <v>185</v>
      </c>
      <c r="BI101" s="577"/>
      <c r="BJ101" s="38"/>
      <c r="BK101" s="38"/>
      <c r="BL101" s="38"/>
      <c r="BM101" s="38"/>
      <c r="BN101" s="38"/>
      <c r="BO101" s="51"/>
      <c r="BP101" s="121"/>
      <c r="BQ101" s="127"/>
    </row>
    <row r="102" spans="1:69" ht="12.75" x14ac:dyDescent="0.2">
      <c r="A102" s="24"/>
      <c r="B102" s="27"/>
      <c r="C102" s="603"/>
      <c r="D102" s="604"/>
      <c r="E102" s="604"/>
      <c r="F102" s="605"/>
      <c r="G102" s="38"/>
      <c r="H102" s="610"/>
      <c r="I102" s="615"/>
      <c r="J102" s="615"/>
      <c r="K102" s="611"/>
      <c r="L102" s="51"/>
      <c r="M102" s="38"/>
      <c r="N102" s="597">
        <f>IF(COUNT($BK$75,H102)&lt;2,0,H102/$BK$75*100)</f>
        <v>0</v>
      </c>
      <c r="O102" s="598"/>
      <c r="P102" s="598"/>
      <c r="Q102" s="599"/>
      <c r="R102" s="51"/>
      <c r="S102" s="38"/>
      <c r="T102" s="597">
        <f>T99+N102</f>
        <v>0</v>
      </c>
      <c r="U102" s="598"/>
      <c r="V102" s="598"/>
      <c r="W102" s="599"/>
      <c r="X102" s="51"/>
      <c r="Y102" s="38"/>
      <c r="Z102" s="597">
        <f>100-T102</f>
        <v>100</v>
      </c>
      <c r="AA102" s="598"/>
      <c r="AB102" s="598"/>
      <c r="AC102" s="599"/>
      <c r="AD102" s="38"/>
      <c r="AE102" s="573"/>
      <c r="AF102" s="571"/>
      <c r="AG102" s="571"/>
      <c r="AH102" s="571"/>
      <c r="AI102" s="571"/>
      <c r="AJ102" s="571"/>
      <c r="AK102" s="571"/>
      <c r="AL102" s="571"/>
      <c r="AM102" s="571"/>
      <c r="AN102" s="571"/>
      <c r="AO102" s="571"/>
      <c r="AP102" s="571"/>
      <c r="AQ102" s="571"/>
      <c r="AR102" s="571"/>
      <c r="AS102" s="571"/>
      <c r="AT102" s="571"/>
      <c r="AU102" s="571"/>
      <c r="AV102" s="572"/>
      <c r="AW102" s="572"/>
      <c r="AX102" s="572"/>
      <c r="AY102" s="572"/>
      <c r="AZ102" s="572"/>
      <c r="BA102" s="572"/>
      <c r="BB102" s="572"/>
      <c r="BC102" s="572"/>
      <c r="BD102" s="572"/>
      <c r="BE102" s="572"/>
      <c r="BF102" s="572"/>
      <c r="BG102" s="572"/>
      <c r="BH102" s="576"/>
      <c r="BI102" s="577"/>
      <c r="BJ102" s="63"/>
      <c r="BK102" s="589" t="str">
        <f>IF(COUNT(BK93,BK96)&lt;2,"",BK93-BK96)</f>
        <v/>
      </c>
      <c r="BL102" s="590"/>
      <c r="BM102" s="590"/>
      <c r="BN102" s="591"/>
      <c r="BO102" s="51"/>
      <c r="BP102" s="121"/>
      <c r="BQ102" s="127"/>
    </row>
    <row r="103" spans="1:69" ht="5.0999999999999996" customHeight="1" x14ac:dyDescent="0.2">
      <c r="A103" s="24"/>
      <c r="B103" s="27"/>
      <c r="C103" s="606"/>
      <c r="D103" s="607"/>
      <c r="E103" s="607"/>
      <c r="F103" s="608"/>
      <c r="G103" s="45"/>
      <c r="H103" s="45"/>
      <c r="I103" s="45"/>
      <c r="J103" s="45"/>
      <c r="K103" s="45"/>
      <c r="L103" s="52"/>
      <c r="M103" s="45"/>
      <c r="N103" s="45"/>
      <c r="O103" s="45"/>
      <c r="P103" s="45"/>
      <c r="Q103" s="45"/>
      <c r="R103" s="52"/>
      <c r="S103" s="45"/>
      <c r="T103" s="45"/>
      <c r="U103" s="45"/>
      <c r="V103" s="45"/>
      <c r="W103" s="45"/>
      <c r="X103" s="52"/>
      <c r="Y103" s="45"/>
      <c r="Z103" s="45"/>
      <c r="AA103" s="45"/>
      <c r="AB103" s="45"/>
      <c r="AC103" s="45"/>
      <c r="AD103" s="45"/>
      <c r="AE103" s="574"/>
      <c r="AF103" s="575"/>
      <c r="AG103" s="575"/>
      <c r="AH103" s="575"/>
      <c r="AI103" s="575"/>
      <c r="AJ103" s="575"/>
      <c r="AK103" s="575"/>
      <c r="AL103" s="575"/>
      <c r="AM103" s="575"/>
      <c r="AN103" s="575"/>
      <c r="AO103" s="575"/>
      <c r="AP103" s="575"/>
      <c r="AQ103" s="575"/>
      <c r="AR103" s="575"/>
      <c r="AS103" s="575"/>
      <c r="AT103" s="575"/>
      <c r="AU103" s="575"/>
      <c r="AV103" s="546"/>
      <c r="AW103" s="546"/>
      <c r="AX103" s="546"/>
      <c r="AY103" s="546"/>
      <c r="AZ103" s="546"/>
      <c r="BA103" s="546"/>
      <c r="BB103" s="546"/>
      <c r="BC103" s="546"/>
      <c r="BD103" s="546"/>
      <c r="BE103" s="546"/>
      <c r="BF103" s="546"/>
      <c r="BG103" s="546"/>
      <c r="BH103" s="578"/>
      <c r="BI103" s="579"/>
      <c r="BJ103" s="45"/>
      <c r="BK103" s="45"/>
      <c r="BL103" s="45"/>
      <c r="BM103" s="45"/>
      <c r="BN103" s="45"/>
      <c r="BO103" s="52"/>
      <c r="BP103" s="121"/>
      <c r="BQ103" s="127"/>
    </row>
    <row r="104" spans="1:69" ht="5.0999999999999996" customHeight="1" x14ac:dyDescent="0.2">
      <c r="A104" s="24"/>
      <c r="B104" s="27"/>
      <c r="C104" s="776" t="s">
        <v>44</v>
      </c>
      <c r="D104" s="601"/>
      <c r="E104" s="601"/>
      <c r="F104" s="777"/>
      <c r="G104" s="44"/>
      <c r="H104" s="44"/>
      <c r="I104" s="44"/>
      <c r="J104" s="44"/>
      <c r="K104" s="44"/>
      <c r="L104" s="138"/>
      <c r="M104" s="44"/>
      <c r="N104" s="44"/>
      <c r="O104" s="44"/>
      <c r="P104" s="44"/>
      <c r="Q104" s="44"/>
      <c r="R104" s="138"/>
      <c r="S104" s="44"/>
      <c r="T104" s="44"/>
      <c r="U104" s="44"/>
      <c r="V104" s="44"/>
      <c r="W104" s="44"/>
      <c r="X104" s="138"/>
      <c r="Y104" s="44"/>
      <c r="Z104" s="44"/>
      <c r="AA104" s="44"/>
      <c r="AB104" s="44"/>
      <c r="AC104" s="44"/>
      <c r="AD104" s="44"/>
      <c r="AE104" s="609" t="s">
        <v>186</v>
      </c>
      <c r="AF104" s="571"/>
      <c r="AG104" s="571"/>
      <c r="AH104" s="571"/>
      <c r="AI104" s="571"/>
      <c r="AJ104" s="571"/>
      <c r="AK104" s="571"/>
      <c r="AL104" s="571"/>
      <c r="AM104" s="571"/>
      <c r="AN104" s="571"/>
      <c r="AO104" s="571"/>
      <c r="AP104" s="571"/>
      <c r="AQ104" s="571"/>
      <c r="AR104" s="571"/>
      <c r="AS104" s="571"/>
      <c r="AT104" s="571"/>
      <c r="AU104" s="571"/>
      <c r="AV104" s="572"/>
      <c r="AW104" s="572"/>
      <c r="AX104" s="572"/>
      <c r="AY104" s="572"/>
      <c r="AZ104" s="572"/>
      <c r="BA104" s="572"/>
      <c r="BB104" s="572"/>
      <c r="BC104" s="572"/>
      <c r="BD104" s="572"/>
      <c r="BE104" s="572"/>
      <c r="BF104" s="572"/>
      <c r="BG104" s="572"/>
      <c r="BH104" s="576" t="s">
        <v>187</v>
      </c>
      <c r="BI104" s="577"/>
      <c r="BJ104" s="38"/>
      <c r="BK104" s="38"/>
      <c r="BL104" s="38"/>
      <c r="BM104" s="38"/>
      <c r="BN104" s="38"/>
      <c r="BO104" s="51"/>
      <c r="BP104" s="121"/>
      <c r="BQ104" s="127"/>
    </row>
    <row r="105" spans="1:69" ht="12.75" x14ac:dyDescent="0.2">
      <c r="A105" s="24"/>
      <c r="B105" s="27"/>
      <c r="C105" s="603"/>
      <c r="D105" s="604"/>
      <c r="E105" s="604"/>
      <c r="F105" s="605"/>
      <c r="G105" s="38"/>
      <c r="H105" s="622"/>
      <c r="I105" s="623"/>
      <c r="J105" s="623"/>
      <c r="K105" s="624"/>
      <c r="L105" s="51"/>
      <c r="M105" s="51"/>
      <c r="N105" s="597">
        <f>IF(COUNT($BK$75,H105)&lt;2,0,H105/$BK$75*100)</f>
        <v>0</v>
      </c>
      <c r="O105" s="598"/>
      <c r="P105" s="598"/>
      <c r="Q105" s="599"/>
      <c r="R105" s="51"/>
      <c r="S105" s="51"/>
      <c r="T105" s="625">
        <f>T102+N105</f>
        <v>0</v>
      </c>
      <c r="U105" s="626"/>
      <c r="V105" s="626"/>
      <c r="W105" s="627"/>
      <c r="X105" s="51"/>
      <c r="Y105" s="51"/>
      <c r="Z105" s="625">
        <f>100-T105</f>
        <v>100</v>
      </c>
      <c r="AA105" s="626"/>
      <c r="AB105" s="626"/>
      <c r="AC105" s="627"/>
      <c r="AD105" s="38"/>
      <c r="AE105" s="573"/>
      <c r="AF105" s="571"/>
      <c r="AG105" s="571"/>
      <c r="AH105" s="571"/>
      <c r="AI105" s="571"/>
      <c r="AJ105" s="571"/>
      <c r="AK105" s="571"/>
      <c r="AL105" s="571"/>
      <c r="AM105" s="571"/>
      <c r="AN105" s="571"/>
      <c r="AO105" s="571"/>
      <c r="AP105" s="571"/>
      <c r="AQ105" s="571"/>
      <c r="AR105" s="571"/>
      <c r="AS105" s="571"/>
      <c r="AT105" s="571"/>
      <c r="AU105" s="571"/>
      <c r="AV105" s="572"/>
      <c r="AW105" s="572"/>
      <c r="AX105" s="572"/>
      <c r="AY105" s="572"/>
      <c r="AZ105" s="572"/>
      <c r="BA105" s="572"/>
      <c r="BB105" s="572"/>
      <c r="BC105" s="572"/>
      <c r="BD105" s="572"/>
      <c r="BE105" s="572"/>
      <c r="BF105" s="572"/>
      <c r="BG105" s="572"/>
      <c r="BH105" s="576"/>
      <c r="BI105" s="577"/>
      <c r="BJ105" s="63"/>
      <c r="BK105" s="589" t="str">
        <f>IF(OR(COUNT(BK102,BK87)&lt;2,BK87=0),"",BK102/BK87)</f>
        <v/>
      </c>
      <c r="BL105" s="590"/>
      <c r="BM105" s="590"/>
      <c r="BN105" s="591"/>
      <c r="BO105" s="51"/>
      <c r="BP105" s="121"/>
      <c r="BQ105" s="127"/>
    </row>
    <row r="106" spans="1:69" ht="5.0999999999999996" customHeight="1" x14ac:dyDescent="0.2">
      <c r="A106" s="24"/>
      <c r="B106" s="27"/>
      <c r="C106" s="606"/>
      <c r="D106" s="607"/>
      <c r="E106" s="607"/>
      <c r="F106" s="608"/>
      <c r="G106" s="45"/>
      <c r="H106" s="45"/>
      <c r="I106" s="45"/>
      <c r="J106" s="45"/>
      <c r="K106" s="45"/>
      <c r="L106" s="52"/>
      <c r="M106" s="45"/>
      <c r="N106" s="45"/>
      <c r="O106" s="45"/>
      <c r="P106" s="45"/>
      <c r="Q106" s="45"/>
      <c r="R106" s="52"/>
      <c r="S106" s="45"/>
      <c r="T106" s="45"/>
      <c r="U106" s="45"/>
      <c r="V106" s="45"/>
      <c r="W106" s="45"/>
      <c r="X106" s="52"/>
      <c r="Y106" s="45"/>
      <c r="Z106" s="45"/>
      <c r="AA106" s="45"/>
      <c r="AB106" s="45"/>
      <c r="AC106" s="45"/>
      <c r="AD106" s="45"/>
      <c r="AE106" s="574"/>
      <c r="AF106" s="575"/>
      <c r="AG106" s="575"/>
      <c r="AH106" s="575"/>
      <c r="AI106" s="575"/>
      <c r="AJ106" s="575"/>
      <c r="AK106" s="575"/>
      <c r="AL106" s="575"/>
      <c r="AM106" s="575"/>
      <c r="AN106" s="575"/>
      <c r="AO106" s="575"/>
      <c r="AP106" s="575"/>
      <c r="AQ106" s="575"/>
      <c r="AR106" s="575"/>
      <c r="AS106" s="575"/>
      <c r="AT106" s="575"/>
      <c r="AU106" s="575"/>
      <c r="AV106" s="546"/>
      <c r="AW106" s="546"/>
      <c r="AX106" s="546"/>
      <c r="AY106" s="546"/>
      <c r="AZ106" s="546"/>
      <c r="BA106" s="546"/>
      <c r="BB106" s="546"/>
      <c r="BC106" s="546"/>
      <c r="BD106" s="546"/>
      <c r="BE106" s="546"/>
      <c r="BF106" s="546"/>
      <c r="BG106" s="546"/>
      <c r="BH106" s="578"/>
      <c r="BI106" s="579"/>
      <c r="BJ106" s="45"/>
      <c r="BK106" s="45"/>
      <c r="BL106" s="45"/>
      <c r="BM106" s="45"/>
      <c r="BN106" s="45"/>
      <c r="BO106" s="52"/>
      <c r="BP106" s="121"/>
      <c r="BQ106" s="127"/>
    </row>
    <row r="107" spans="1:69" ht="5.0999999999999996" customHeight="1" x14ac:dyDescent="0.2">
      <c r="A107" s="24"/>
      <c r="B107" s="27"/>
      <c r="C107" s="776" t="s">
        <v>45</v>
      </c>
      <c r="D107" s="601"/>
      <c r="E107" s="601"/>
      <c r="F107" s="777"/>
      <c r="G107" s="44"/>
      <c r="H107" s="47"/>
      <c r="I107" s="47"/>
      <c r="J107" s="47"/>
      <c r="K107" s="47"/>
      <c r="L107" s="138"/>
      <c r="M107" s="44"/>
      <c r="N107" s="47"/>
      <c r="O107" s="47"/>
      <c r="P107" s="47"/>
      <c r="Q107" s="47"/>
      <c r="R107" s="138"/>
      <c r="S107" s="44"/>
      <c r="T107" s="47"/>
      <c r="U107" s="47"/>
      <c r="V107" s="47"/>
      <c r="W107" s="47"/>
      <c r="X107" s="138"/>
      <c r="Y107" s="44"/>
      <c r="Z107" s="47"/>
      <c r="AA107" s="47"/>
      <c r="AB107" s="47"/>
      <c r="AC107" s="47"/>
      <c r="AD107" s="44"/>
      <c r="AE107" s="609" t="s">
        <v>188</v>
      </c>
      <c r="AF107" s="571"/>
      <c r="AG107" s="571"/>
      <c r="AH107" s="571"/>
      <c r="AI107" s="571"/>
      <c r="AJ107" s="571"/>
      <c r="AK107" s="571"/>
      <c r="AL107" s="571"/>
      <c r="AM107" s="571"/>
      <c r="AN107" s="571"/>
      <c r="AO107" s="571"/>
      <c r="AP107" s="571"/>
      <c r="AQ107" s="571"/>
      <c r="AR107" s="571"/>
      <c r="AS107" s="571"/>
      <c r="AT107" s="571"/>
      <c r="AU107" s="571"/>
      <c r="AV107" s="572"/>
      <c r="AW107" s="572"/>
      <c r="AX107" s="572"/>
      <c r="AY107" s="572"/>
      <c r="AZ107" s="572"/>
      <c r="BA107" s="572"/>
      <c r="BB107" s="572"/>
      <c r="BC107" s="572"/>
      <c r="BD107" s="572"/>
      <c r="BE107" s="572"/>
      <c r="BF107" s="572"/>
      <c r="BG107" s="572"/>
      <c r="BH107" s="576" t="s">
        <v>189</v>
      </c>
      <c r="BI107" s="577"/>
      <c r="BJ107" s="38"/>
      <c r="BK107" s="38"/>
      <c r="BL107" s="38"/>
      <c r="BM107" s="38"/>
      <c r="BN107" s="38"/>
      <c r="BO107" s="51"/>
      <c r="BP107" s="121"/>
      <c r="BQ107" s="127"/>
    </row>
    <row r="108" spans="1:69" ht="12.75" x14ac:dyDescent="0.2">
      <c r="A108" s="24"/>
      <c r="B108" s="27"/>
      <c r="C108" s="603"/>
      <c r="D108" s="604"/>
      <c r="E108" s="604"/>
      <c r="F108" s="605"/>
      <c r="G108" s="38"/>
      <c r="H108" s="616"/>
      <c r="I108" s="617"/>
      <c r="J108" s="617"/>
      <c r="K108" s="618"/>
      <c r="L108" s="51"/>
      <c r="M108" s="38"/>
      <c r="N108" s="597">
        <f>IF(COUNT($BK$75,H108)&lt;2,0,H108/$BK$75*100)</f>
        <v>0</v>
      </c>
      <c r="O108" s="598"/>
      <c r="P108" s="598"/>
      <c r="Q108" s="599"/>
      <c r="R108" s="51"/>
      <c r="S108" s="38"/>
      <c r="T108" s="619">
        <f>T105+N108</f>
        <v>0</v>
      </c>
      <c r="U108" s="620"/>
      <c r="V108" s="620"/>
      <c r="W108" s="621"/>
      <c r="X108" s="51"/>
      <c r="Y108" s="38"/>
      <c r="Z108" s="619">
        <f>100-T108</f>
        <v>100</v>
      </c>
      <c r="AA108" s="620"/>
      <c r="AB108" s="620"/>
      <c r="AC108" s="621"/>
      <c r="AD108" s="38"/>
      <c r="AE108" s="573"/>
      <c r="AF108" s="571"/>
      <c r="AG108" s="571"/>
      <c r="AH108" s="571"/>
      <c r="AI108" s="571"/>
      <c r="AJ108" s="571"/>
      <c r="AK108" s="571"/>
      <c r="AL108" s="571"/>
      <c r="AM108" s="571"/>
      <c r="AN108" s="571"/>
      <c r="AO108" s="571"/>
      <c r="AP108" s="571"/>
      <c r="AQ108" s="571"/>
      <c r="AR108" s="571"/>
      <c r="AS108" s="571"/>
      <c r="AT108" s="571"/>
      <c r="AU108" s="571"/>
      <c r="AV108" s="572"/>
      <c r="AW108" s="572"/>
      <c r="AX108" s="572"/>
      <c r="AY108" s="572"/>
      <c r="AZ108" s="572"/>
      <c r="BA108" s="572"/>
      <c r="BB108" s="572"/>
      <c r="BC108" s="572"/>
      <c r="BD108" s="572"/>
      <c r="BE108" s="572"/>
      <c r="BF108" s="572"/>
      <c r="BG108" s="572"/>
      <c r="BH108" s="576"/>
      <c r="BI108" s="577"/>
      <c r="BJ108" s="63"/>
      <c r="BK108" s="589" t="str">
        <f>IF(COUNT(BK99,BK105)&lt;2,"",BK99+BK105)</f>
        <v/>
      </c>
      <c r="BL108" s="590"/>
      <c r="BM108" s="590"/>
      <c r="BN108" s="591"/>
      <c r="BO108" s="51"/>
      <c r="BP108" s="121"/>
      <c r="BQ108" s="127"/>
    </row>
    <row r="109" spans="1:69" ht="5.0999999999999996" customHeight="1" x14ac:dyDescent="0.2">
      <c r="A109" s="24"/>
      <c r="B109" s="27"/>
      <c r="C109" s="606"/>
      <c r="D109" s="607"/>
      <c r="E109" s="607"/>
      <c r="F109" s="608"/>
      <c r="G109" s="45"/>
      <c r="H109" s="45"/>
      <c r="I109" s="45"/>
      <c r="J109" s="45"/>
      <c r="K109" s="45"/>
      <c r="L109" s="52"/>
      <c r="M109" s="45"/>
      <c r="N109" s="45"/>
      <c r="O109" s="45"/>
      <c r="P109" s="45"/>
      <c r="Q109" s="45"/>
      <c r="R109" s="52"/>
      <c r="S109" s="45"/>
      <c r="T109" s="45"/>
      <c r="U109" s="45"/>
      <c r="V109" s="45"/>
      <c r="W109" s="45"/>
      <c r="X109" s="52"/>
      <c r="Y109" s="45"/>
      <c r="Z109" s="45"/>
      <c r="AA109" s="45"/>
      <c r="AB109" s="45"/>
      <c r="AC109" s="45"/>
      <c r="AD109" s="45"/>
      <c r="AE109" s="574"/>
      <c r="AF109" s="575"/>
      <c r="AG109" s="575"/>
      <c r="AH109" s="575"/>
      <c r="AI109" s="575"/>
      <c r="AJ109" s="575"/>
      <c r="AK109" s="575"/>
      <c r="AL109" s="575"/>
      <c r="AM109" s="575"/>
      <c r="AN109" s="575"/>
      <c r="AO109" s="575"/>
      <c r="AP109" s="575"/>
      <c r="AQ109" s="575"/>
      <c r="AR109" s="575"/>
      <c r="AS109" s="575"/>
      <c r="AT109" s="575"/>
      <c r="AU109" s="575"/>
      <c r="AV109" s="546"/>
      <c r="AW109" s="546"/>
      <c r="AX109" s="546"/>
      <c r="AY109" s="546"/>
      <c r="AZ109" s="546"/>
      <c r="BA109" s="546"/>
      <c r="BB109" s="546"/>
      <c r="BC109" s="546"/>
      <c r="BD109" s="546"/>
      <c r="BE109" s="546"/>
      <c r="BF109" s="546"/>
      <c r="BG109" s="546"/>
      <c r="BH109" s="578"/>
      <c r="BI109" s="579"/>
      <c r="BJ109" s="45"/>
      <c r="BK109" s="45"/>
      <c r="BL109" s="45"/>
      <c r="BM109" s="45"/>
      <c r="BN109" s="45"/>
      <c r="BO109" s="52"/>
      <c r="BP109" s="121"/>
      <c r="BQ109" s="127"/>
    </row>
    <row r="110" spans="1:69" ht="5.0999999999999996" customHeight="1" x14ac:dyDescent="0.2">
      <c r="A110" s="24"/>
      <c r="B110" s="27"/>
      <c r="C110" s="776" t="s">
        <v>46</v>
      </c>
      <c r="D110" s="601"/>
      <c r="E110" s="601"/>
      <c r="F110" s="777"/>
      <c r="G110" s="44"/>
      <c r="H110" s="44"/>
      <c r="I110" s="44"/>
      <c r="J110" s="44"/>
      <c r="K110" s="44"/>
      <c r="L110" s="138"/>
      <c r="M110" s="44"/>
      <c r="N110" s="44"/>
      <c r="O110" s="44"/>
      <c r="P110" s="44"/>
      <c r="Q110" s="44"/>
      <c r="R110" s="138"/>
      <c r="S110" s="44"/>
      <c r="T110" s="44"/>
      <c r="U110" s="44"/>
      <c r="V110" s="44"/>
      <c r="W110" s="44"/>
      <c r="X110" s="138"/>
      <c r="Y110" s="44"/>
      <c r="Z110" s="44"/>
      <c r="AA110" s="44"/>
      <c r="AB110" s="44"/>
      <c r="AC110" s="44"/>
      <c r="AD110" s="44"/>
      <c r="AE110" s="609" t="s">
        <v>190</v>
      </c>
      <c r="AF110" s="571"/>
      <c r="AG110" s="571"/>
      <c r="AH110" s="571"/>
      <c r="AI110" s="571"/>
      <c r="AJ110" s="571"/>
      <c r="AK110" s="571"/>
      <c r="AL110" s="571"/>
      <c r="AM110" s="571"/>
      <c r="AN110" s="571"/>
      <c r="AO110" s="571"/>
      <c r="AP110" s="571"/>
      <c r="AQ110" s="571"/>
      <c r="AR110" s="571"/>
      <c r="AS110" s="571"/>
      <c r="AT110" s="571"/>
      <c r="AU110" s="571"/>
      <c r="AV110" s="572"/>
      <c r="AW110" s="572"/>
      <c r="AX110" s="572"/>
      <c r="AY110" s="572"/>
      <c r="AZ110" s="572"/>
      <c r="BA110" s="572"/>
      <c r="BB110" s="572"/>
      <c r="BC110" s="572"/>
      <c r="BD110" s="572"/>
      <c r="BE110" s="572"/>
      <c r="BF110" s="572"/>
      <c r="BG110" s="572"/>
      <c r="BH110" s="576" t="s">
        <v>191</v>
      </c>
      <c r="BI110" s="577"/>
      <c r="BJ110" s="38"/>
      <c r="BK110" s="38"/>
      <c r="BL110" s="38"/>
      <c r="BM110" s="38"/>
      <c r="BN110" s="38"/>
      <c r="BO110" s="51"/>
      <c r="BP110" s="121"/>
      <c r="BQ110" s="127"/>
    </row>
    <row r="111" spans="1:69" ht="12.75" x14ac:dyDescent="0.2">
      <c r="A111" s="24"/>
      <c r="B111" s="27"/>
      <c r="C111" s="603"/>
      <c r="D111" s="604"/>
      <c r="E111" s="604"/>
      <c r="F111" s="605"/>
      <c r="G111" s="38"/>
      <c r="H111" s="610"/>
      <c r="I111" s="615"/>
      <c r="J111" s="615"/>
      <c r="K111" s="611"/>
      <c r="L111" s="51"/>
      <c r="M111" s="38"/>
      <c r="N111" s="597">
        <f>IF(COUNT($BK$75,H111)&lt;2,0,H111/$BK$75*100)</f>
        <v>0</v>
      </c>
      <c r="O111" s="598"/>
      <c r="P111" s="598"/>
      <c r="Q111" s="599"/>
      <c r="R111" s="51"/>
      <c r="S111" s="38"/>
      <c r="T111" s="597">
        <f>T108+N111</f>
        <v>0</v>
      </c>
      <c r="U111" s="598"/>
      <c r="V111" s="598"/>
      <c r="W111" s="599"/>
      <c r="X111" s="51"/>
      <c r="Y111" s="38"/>
      <c r="Z111" s="597">
        <f>100-T111</f>
        <v>100</v>
      </c>
      <c r="AA111" s="598"/>
      <c r="AB111" s="598"/>
      <c r="AC111" s="599"/>
      <c r="AD111" s="38"/>
      <c r="AE111" s="573"/>
      <c r="AF111" s="571"/>
      <c r="AG111" s="571"/>
      <c r="AH111" s="571"/>
      <c r="AI111" s="571"/>
      <c r="AJ111" s="571"/>
      <c r="AK111" s="571"/>
      <c r="AL111" s="571"/>
      <c r="AM111" s="571"/>
      <c r="AN111" s="571"/>
      <c r="AO111" s="571"/>
      <c r="AP111" s="571"/>
      <c r="AQ111" s="571"/>
      <c r="AR111" s="571"/>
      <c r="AS111" s="571"/>
      <c r="AT111" s="571"/>
      <c r="AU111" s="571"/>
      <c r="AV111" s="572"/>
      <c r="AW111" s="572"/>
      <c r="AX111" s="572"/>
      <c r="AY111" s="572"/>
      <c r="AZ111" s="572"/>
      <c r="BA111" s="572"/>
      <c r="BB111" s="572"/>
      <c r="BC111" s="572"/>
      <c r="BD111" s="572"/>
      <c r="BE111" s="572"/>
      <c r="BF111" s="572"/>
      <c r="BG111" s="572"/>
      <c r="BH111" s="576"/>
      <c r="BI111" s="577"/>
      <c r="BJ111" s="63"/>
      <c r="BK111" s="589" t="str">
        <f>IF(BK108="","",BK108-100)</f>
        <v/>
      </c>
      <c r="BL111" s="590"/>
      <c r="BM111" s="590"/>
      <c r="BN111" s="591"/>
      <c r="BO111" s="51"/>
      <c r="BP111" s="121"/>
      <c r="BQ111" s="127"/>
    </row>
    <row r="112" spans="1:69" ht="5.0999999999999996" customHeight="1" x14ac:dyDescent="0.2">
      <c r="A112" s="24"/>
      <c r="B112" s="27"/>
      <c r="C112" s="606"/>
      <c r="D112" s="607"/>
      <c r="E112" s="607"/>
      <c r="F112" s="608"/>
      <c r="G112" s="45"/>
      <c r="H112" s="45"/>
      <c r="I112" s="45"/>
      <c r="J112" s="45"/>
      <c r="K112" s="45"/>
      <c r="L112" s="52"/>
      <c r="M112" s="45"/>
      <c r="N112" s="45"/>
      <c r="O112" s="45"/>
      <c r="P112" s="45"/>
      <c r="Q112" s="45"/>
      <c r="R112" s="52"/>
      <c r="S112" s="45"/>
      <c r="T112" s="45"/>
      <c r="U112" s="45"/>
      <c r="V112" s="45"/>
      <c r="W112" s="45"/>
      <c r="X112" s="52"/>
      <c r="Y112" s="45"/>
      <c r="Z112" s="45"/>
      <c r="AA112" s="45"/>
      <c r="AB112" s="45"/>
      <c r="AC112" s="45"/>
      <c r="AD112" s="45"/>
      <c r="AE112" s="574"/>
      <c r="AF112" s="575"/>
      <c r="AG112" s="575"/>
      <c r="AH112" s="575"/>
      <c r="AI112" s="575"/>
      <c r="AJ112" s="575"/>
      <c r="AK112" s="575"/>
      <c r="AL112" s="575"/>
      <c r="AM112" s="575"/>
      <c r="AN112" s="575"/>
      <c r="AO112" s="575"/>
      <c r="AP112" s="575"/>
      <c r="AQ112" s="575"/>
      <c r="AR112" s="575"/>
      <c r="AS112" s="575"/>
      <c r="AT112" s="575"/>
      <c r="AU112" s="575"/>
      <c r="AV112" s="546"/>
      <c r="AW112" s="546"/>
      <c r="AX112" s="546"/>
      <c r="AY112" s="546"/>
      <c r="AZ112" s="546"/>
      <c r="BA112" s="546"/>
      <c r="BB112" s="546"/>
      <c r="BC112" s="546"/>
      <c r="BD112" s="546"/>
      <c r="BE112" s="546"/>
      <c r="BF112" s="546"/>
      <c r="BG112" s="546"/>
      <c r="BH112" s="578"/>
      <c r="BI112" s="579"/>
      <c r="BJ112" s="45"/>
      <c r="BK112" s="45"/>
      <c r="BL112" s="45"/>
      <c r="BM112" s="45"/>
      <c r="BN112" s="45"/>
      <c r="BO112" s="52"/>
      <c r="BP112" s="121"/>
      <c r="BQ112" s="127"/>
    </row>
    <row r="113" spans="1:69" ht="5.0999999999999996" customHeight="1" x14ac:dyDescent="0.2">
      <c r="A113" s="24"/>
      <c r="B113" s="27"/>
      <c r="C113" s="776" t="s">
        <v>47</v>
      </c>
      <c r="D113" s="601"/>
      <c r="E113" s="601"/>
      <c r="F113" s="777"/>
      <c r="G113" s="44"/>
      <c r="H113" s="44"/>
      <c r="I113" s="44"/>
      <c r="J113" s="44"/>
      <c r="K113" s="44"/>
      <c r="L113" s="138"/>
      <c r="M113" s="44"/>
      <c r="N113" s="44"/>
      <c r="O113" s="44"/>
      <c r="P113" s="44"/>
      <c r="Q113" s="44"/>
      <c r="R113" s="138"/>
      <c r="S113" s="44"/>
      <c r="T113" s="44"/>
      <c r="U113" s="44"/>
      <c r="V113" s="44"/>
      <c r="W113" s="44"/>
      <c r="X113" s="138"/>
      <c r="Y113" s="44"/>
      <c r="Z113" s="44"/>
      <c r="AA113" s="44"/>
      <c r="AB113" s="44"/>
      <c r="AC113" s="44"/>
      <c r="AD113" s="44"/>
      <c r="AE113" s="609" t="s">
        <v>192</v>
      </c>
      <c r="AF113" s="571"/>
      <c r="AG113" s="571"/>
      <c r="AH113" s="571"/>
      <c r="AI113" s="571"/>
      <c r="AJ113" s="571"/>
      <c r="AK113" s="571"/>
      <c r="AL113" s="571"/>
      <c r="AM113" s="571"/>
      <c r="AN113" s="571"/>
      <c r="AO113" s="571"/>
      <c r="AP113" s="571"/>
      <c r="AQ113" s="571"/>
      <c r="AR113" s="571"/>
      <c r="AS113" s="571"/>
      <c r="AT113" s="571"/>
      <c r="AU113" s="571"/>
      <c r="AV113" s="572"/>
      <c r="AW113" s="572"/>
      <c r="AX113" s="572"/>
      <c r="AY113" s="572"/>
      <c r="AZ113" s="572"/>
      <c r="BA113" s="572"/>
      <c r="BB113" s="572"/>
      <c r="BC113" s="572"/>
      <c r="BD113" s="572"/>
      <c r="BE113" s="572"/>
      <c r="BF113" s="572"/>
      <c r="BG113" s="572"/>
      <c r="BH113" s="576" t="s">
        <v>193</v>
      </c>
      <c r="BI113" s="577"/>
      <c r="BJ113" s="38"/>
      <c r="BK113" s="38"/>
      <c r="BL113" s="38"/>
      <c r="BM113" s="38"/>
      <c r="BN113" s="38"/>
      <c r="BO113" s="51"/>
      <c r="BP113" s="121"/>
      <c r="BQ113" s="127"/>
    </row>
    <row r="114" spans="1:69" ht="12.75" x14ac:dyDescent="0.2">
      <c r="A114" s="24"/>
      <c r="B114" s="27"/>
      <c r="C114" s="603"/>
      <c r="D114" s="604"/>
      <c r="E114" s="604"/>
      <c r="F114" s="605"/>
      <c r="G114" s="38"/>
      <c r="H114" s="610"/>
      <c r="I114" s="615"/>
      <c r="J114" s="615"/>
      <c r="K114" s="611"/>
      <c r="L114" s="51"/>
      <c r="M114" s="38"/>
      <c r="N114" s="597">
        <f>IF(COUNT($BK$75,H114)&lt;2,0,H114/$BK$75*100)</f>
        <v>0</v>
      </c>
      <c r="O114" s="598"/>
      <c r="P114" s="598"/>
      <c r="Q114" s="599"/>
      <c r="R114" s="51"/>
      <c r="S114" s="38"/>
      <c r="T114" s="597">
        <f>T111+N114</f>
        <v>0</v>
      </c>
      <c r="U114" s="598"/>
      <c r="V114" s="598"/>
      <c r="W114" s="599"/>
      <c r="X114" s="51"/>
      <c r="Y114" s="38"/>
      <c r="Z114" s="597">
        <f>100-T114</f>
        <v>100</v>
      </c>
      <c r="AA114" s="598"/>
      <c r="AB114" s="598"/>
      <c r="AC114" s="599"/>
      <c r="AD114" s="38"/>
      <c r="AE114" s="573"/>
      <c r="AF114" s="571"/>
      <c r="AG114" s="571"/>
      <c r="AH114" s="571"/>
      <c r="AI114" s="571"/>
      <c r="AJ114" s="571"/>
      <c r="AK114" s="571"/>
      <c r="AL114" s="571"/>
      <c r="AM114" s="571"/>
      <c r="AN114" s="571"/>
      <c r="AO114" s="571"/>
      <c r="AP114" s="571"/>
      <c r="AQ114" s="571"/>
      <c r="AR114" s="571"/>
      <c r="AS114" s="571"/>
      <c r="AT114" s="571"/>
      <c r="AU114" s="571"/>
      <c r="AV114" s="572"/>
      <c r="AW114" s="572"/>
      <c r="AX114" s="572"/>
      <c r="AY114" s="572"/>
      <c r="AZ114" s="572"/>
      <c r="BA114" s="572"/>
      <c r="BB114" s="572"/>
      <c r="BC114" s="572"/>
      <c r="BD114" s="572"/>
      <c r="BE114" s="572"/>
      <c r="BF114" s="572"/>
      <c r="BG114" s="572"/>
      <c r="BH114" s="576"/>
      <c r="BI114" s="577"/>
      <c r="BJ114" s="63"/>
      <c r="BK114" s="589" t="str">
        <f>IF(COUNT(BK111,BK90)&lt;2,"",BK111*BK90)</f>
        <v/>
      </c>
      <c r="BL114" s="590"/>
      <c r="BM114" s="590"/>
      <c r="BN114" s="591"/>
      <c r="BO114" s="51"/>
      <c r="BP114" s="121"/>
      <c r="BQ114" s="127"/>
    </row>
    <row r="115" spans="1:69" ht="5.0999999999999996" customHeight="1" x14ac:dyDescent="0.2">
      <c r="A115" s="24"/>
      <c r="B115" s="27"/>
      <c r="C115" s="606"/>
      <c r="D115" s="607"/>
      <c r="E115" s="607"/>
      <c r="F115" s="608"/>
      <c r="G115" s="45"/>
      <c r="H115" s="45"/>
      <c r="I115" s="45"/>
      <c r="J115" s="45"/>
      <c r="K115" s="45"/>
      <c r="L115" s="52"/>
      <c r="M115" s="45"/>
      <c r="N115" s="45"/>
      <c r="O115" s="45"/>
      <c r="P115" s="45"/>
      <c r="Q115" s="45"/>
      <c r="R115" s="52"/>
      <c r="S115" s="45"/>
      <c r="T115" s="45"/>
      <c r="U115" s="45"/>
      <c r="V115" s="45"/>
      <c r="W115" s="45"/>
      <c r="X115" s="52"/>
      <c r="Y115" s="45"/>
      <c r="Z115" s="45"/>
      <c r="AA115" s="45"/>
      <c r="AB115" s="45"/>
      <c r="AC115" s="45"/>
      <c r="AD115" s="45"/>
      <c r="AE115" s="574"/>
      <c r="AF115" s="575"/>
      <c r="AG115" s="575"/>
      <c r="AH115" s="575"/>
      <c r="AI115" s="575"/>
      <c r="AJ115" s="575"/>
      <c r="AK115" s="575"/>
      <c r="AL115" s="575"/>
      <c r="AM115" s="575"/>
      <c r="AN115" s="575"/>
      <c r="AO115" s="575"/>
      <c r="AP115" s="575"/>
      <c r="AQ115" s="575"/>
      <c r="AR115" s="575"/>
      <c r="AS115" s="575"/>
      <c r="AT115" s="575"/>
      <c r="AU115" s="575"/>
      <c r="AV115" s="546"/>
      <c r="AW115" s="546"/>
      <c r="AX115" s="546"/>
      <c r="AY115" s="546"/>
      <c r="AZ115" s="546"/>
      <c r="BA115" s="546"/>
      <c r="BB115" s="546"/>
      <c r="BC115" s="546"/>
      <c r="BD115" s="546"/>
      <c r="BE115" s="546"/>
      <c r="BF115" s="546"/>
      <c r="BG115" s="546"/>
      <c r="BH115" s="578"/>
      <c r="BI115" s="579"/>
      <c r="BJ115" s="45"/>
      <c r="BK115" s="45"/>
      <c r="BL115" s="45"/>
      <c r="BM115" s="45"/>
      <c r="BN115" s="45"/>
      <c r="BO115" s="52"/>
      <c r="BP115" s="121"/>
      <c r="BQ115" s="127"/>
    </row>
    <row r="116" spans="1:69" ht="5.0999999999999996" customHeight="1" x14ac:dyDescent="0.2">
      <c r="A116" s="24"/>
      <c r="B116" s="27"/>
      <c r="C116" s="776" t="s">
        <v>48</v>
      </c>
      <c r="D116" s="601"/>
      <c r="E116" s="601"/>
      <c r="F116" s="777"/>
      <c r="G116" s="44"/>
      <c r="H116" s="44"/>
      <c r="I116" s="44"/>
      <c r="J116" s="44"/>
      <c r="K116" s="44"/>
      <c r="L116" s="138"/>
      <c r="M116" s="44"/>
      <c r="N116" s="44"/>
      <c r="O116" s="44"/>
      <c r="P116" s="44"/>
      <c r="Q116" s="44"/>
      <c r="R116" s="138"/>
      <c r="S116" s="44"/>
      <c r="T116" s="44"/>
      <c r="U116" s="44"/>
      <c r="V116" s="44"/>
      <c r="W116" s="44"/>
      <c r="X116" s="138"/>
      <c r="Y116" s="44"/>
      <c r="Z116" s="44"/>
      <c r="AA116" s="44"/>
      <c r="AB116" s="44"/>
      <c r="AC116" s="44"/>
      <c r="AD116" s="44"/>
      <c r="AE116" s="570" t="s">
        <v>194</v>
      </c>
      <c r="AF116" s="571"/>
      <c r="AG116" s="571"/>
      <c r="AH116" s="571"/>
      <c r="AI116" s="571"/>
      <c r="AJ116" s="571"/>
      <c r="AK116" s="571"/>
      <c r="AL116" s="571"/>
      <c r="AM116" s="571"/>
      <c r="AN116" s="571"/>
      <c r="AO116" s="571"/>
      <c r="AP116" s="571"/>
      <c r="AQ116" s="571"/>
      <c r="AR116" s="571"/>
      <c r="AS116" s="571"/>
      <c r="AT116" s="571"/>
      <c r="AU116" s="571"/>
      <c r="AV116" s="572"/>
      <c r="AW116" s="572"/>
      <c r="AX116" s="572"/>
      <c r="AY116" s="572"/>
      <c r="AZ116" s="572"/>
      <c r="BA116" s="572"/>
      <c r="BB116" s="572"/>
      <c r="BC116" s="572"/>
      <c r="BD116" s="572"/>
      <c r="BE116" s="572"/>
      <c r="BF116" s="572"/>
      <c r="BG116" s="572"/>
      <c r="BH116" s="576" t="s">
        <v>195</v>
      </c>
      <c r="BI116" s="577"/>
      <c r="BJ116" s="38"/>
      <c r="BK116" s="38"/>
      <c r="BL116" s="38"/>
      <c r="BM116" s="38"/>
      <c r="BN116" s="38"/>
      <c r="BO116" s="51"/>
      <c r="BP116" s="121"/>
      <c r="BQ116" s="127"/>
    </row>
    <row r="117" spans="1:69" ht="12.75" x14ac:dyDescent="0.2">
      <c r="A117" s="24"/>
      <c r="B117" s="27"/>
      <c r="C117" s="603"/>
      <c r="D117" s="604"/>
      <c r="E117" s="604"/>
      <c r="F117" s="605"/>
      <c r="G117" s="38"/>
      <c r="H117" s="610"/>
      <c r="I117" s="615"/>
      <c r="J117" s="615"/>
      <c r="K117" s="611"/>
      <c r="L117" s="51"/>
      <c r="M117" s="38"/>
      <c r="N117" s="597">
        <f>IF(COUNT($BK$75,H117)&lt;2,0,H117/$BK$75*100)</f>
        <v>0</v>
      </c>
      <c r="O117" s="598"/>
      <c r="P117" s="598"/>
      <c r="Q117" s="599"/>
      <c r="R117" s="51"/>
      <c r="S117" s="38"/>
      <c r="T117" s="597">
        <f>T114+N117</f>
        <v>0</v>
      </c>
      <c r="U117" s="598"/>
      <c r="V117" s="598"/>
      <c r="W117" s="599"/>
      <c r="X117" s="51"/>
      <c r="Y117" s="38"/>
      <c r="Z117" s="597">
        <f>100-T117</f>
        <v>100</v>
      </c>
      <c r="AA117" s="598"/>
      <c r="AB117" s="598"/>
      <c r="AC117" s="599"/>
      <c r="AD117" s="38"/>
      <c r="AE117" s="573"/>
      <c r="AF117" s="571"/>
      <c r="AG117" s="571"/>
      <c r="AH117" s="571"/>
      <c r="AI117" s="571"/>
      <c r="AJ117" s="571"/>
      <c r="AK117" s="571"/>
      <c r="AL117" s="571"/>
      <c r="AM117" s="571"/>
      <c r="AN117" s="571"/>
      <c r="AO117" s="571"/>
      <c r="AP117" s="571"/>
      <c r="AQ117" s="571"/>
      <c r="AR117" s="571"/>
      <c r="AS117" s="571"/>
      <c r="AT117" s="571"/>
      <c r="AU117" s="571"/>
      <c r="AV117" s="572"/>
      <c r="AW117" s="572"/>
      <c r="AX117" s="572"/>
      <c r="AY117" s="572"/>
      <c r="AZ117" s="572"/>
      <c r="BA117" s="572"/>
      <c r="BB117" s="572"/>
      <c r="BC117" s="572"/>
      <c r="BD117" s="572"/>
      <c r="BE117" s="572"/>
      <c r="BF117" s="572"/>
      <c r="BG117" s="572"/>
      <c r="BH117" s="576"/>
      <c r="BI117" s="577"/>
      <c r="BJ117" s="63"/>
      <c r="BK117" s="589" t="str">
        <f>IF(OR(COUNT(BK114,BK102)&lt;2,BK102=0),"",BK114/BK102*100)</f>
        <v/>
      </c>
      <c r="BL117" s="590"/>
      <c r="BM117" s="590"/>
      <c r="BN117" s="591"/>
      <c r="BO117" s="51"/>
      <c r="BP117" s="121"/>
      <c r="BQ117" s="127"/>
    </row>
    <row r="118" spans="1:69" ht="5.0999999999999996" customHeight="1" x14ac:dyDescent="0.2">
      <c r="A118" s="24"/>
      <c r="B118" s="27"/>
      <c r="C118" s="606"/>
      <c r="D118" s="607"/>
      <c r="E118" s="607"/>
      <c r="F118" s="608"/>
      <c r="G118" s="45"/>
      <c r="H118" s="45"/>
      <c r="I118" s="45"/>
      <c r="J118" s="45"/>
      <c r="K118" s="45"/>
      <c r="L118" s="52"/>
      <c r="M118" s="45"/>
      <c r="N118" s="45"/>
      <c r="O118" s="45"/>
      <c r="P118" s="45"/>
      <c r="Q118" s="45"/>
      <c r="R118" s="52"/>
      <c r="S118" s="45"/>
      <c r="T118" s="45"/>
      <c r="U118" s="45"/>
      <c r="V118" s="45"/>
      <c r="W118" s="45"/>
      <c r="X118" s="52"/>
      <c r="Y118" s="45"/>
      <c r="Z118" s="45"/>
      <c r="AA118" s="45"/>
      <c r="AB118" s="45"/>
      <c r="AC118" s="45"/>
      <c r="AD118" s="45"/>
      <c r="AE118" s="574"/>
      <c r="AF118" s="575"/>
      <c r="AG118" s="575"/>
      <c r="AH118" s="575"/>
      <c r="AI118" s="575"/>
      <c r="AJ118" s="575"/>
      <c r="AK118" s="575"/>
      <c r="AL118" s="575"/>
      <c r="AM118" s="575"/>
      <c r="AN118" s="575"/>
      <c r="AO118" s="575"/>
      <c r="AP118" s="575"/>
      <c r="AQ118" s="575"/>
      <c r="AR118" s="575"/>
      <c r="AS118" s="575"/>
      <c r="AT118" s="575"/>
      <c r="AU118" s="575"/>
      <c r="AV118" s="546"/>
      <c r="AW118" s="546"/>
      <c r="AX118" s="546"/>
      <c r="AY118" s="546"/>
      <c r="AZ118" s="546"/>
      <c r="BA118" s="546"/>
      <c r="BB118" s="546"/>
      <c r="BC118" s="546"/>
      <c r="BD118" s="546"/>
      <c r="BE118" s="546"/>
      <c r="BF118" s="546"/>
      <c r="BG118" s="546"/>
      <c r="BH118" s="578"/>
      <c r="BI118" s="579"/>
      <c r="BJ118" s="45"/>
      <c r="BK118" s="45"/>
      <c r="BL118" s="45"/>
      <c r="BM118" s="45"/>
      <c r="BN118" s="45"/>
      <c r="BO118" s="52"/>
      <c r="BP118" s="121"/>
      <c r="BQ118" s="127"/>
    </row>
    <row r="119" spans="1:69" ht="5.0999999999999996" customHeight="1" x14ac:dyDescent="0.2">
      <c r="A119" s="24"/>
      <c r="B119" s="27"/>
      <c r="C119" s="776" t="s">
        <v>49</v>
      </c>
      <c r="D119" s="601"/>
      <c r="E119" s="601"/>
      <c r="F119" s="777"/>
      <c r="G119" s="44"/>
      <c r="H119" s="44"/>
      <c r="I119" s="44"/>
      <c r="J119" s="44"/>
      <c r="K119" s="44"/>
      <c r="L119" s="138"/>
      <c r="M119" s="44"/>
      <c r="N119" s="44"/>
      <c r="O119" s="44"/>
      <c r="P119" s="44"/>
      <c r="Q119" s="44"/>
      <c r="R119" s="138"/>
      <c r="S119" s="44"/>
      <c r="T119" s="44"/>
      <c r="U119" s="44"/>
      <c r="V119" s="44"/>
      <c r="W119" s="44"/>
      <c r="X119" s="138"/>
      <c r="Y119" s="44"/>
      <c r="Z119" s="44"/>
      <c r="AA119" s="44"/>
      <c r="AB119" s="44"/>
      <c r="AC119" s="44"/>
      <c r="AD119" s="44"/>
      <c r="AE119" s="609" t="s">
        <v>196</v>
      </c>
      <c r="AF119" s="571"/>
      <c r="AG119" s="571"/>
      <c r="AH119" s="571"/>
      <c r="AI119" s="571"/>
      <c r="AJ119" s="571"/>
      <c r="AK119" s="571"/>
      <c r="AL119" s="571"/>
      <c r="AM119" s="571"/>
      <c r="AN119" s="571"/>
      <c r="AO119" s="571"/>
      <c r="AP119" s="571"/>
      <c r="AQ119" s="571"/>
      <c r="AR119" s="571"/>
      <c r="AS119" s="571"/>
      <c r="AT119" s="571"/>
      <c r="AU119" s="571"/>
      <c r="AV119" s="572"/>
      <c r="AW119" s="572"/>
      <c r="AX119" s="572"/>
      <c r="AY119" s="572"/>
      <c r="AZ119" s="572"/>
      <c r="BA119" s="572"/>
      <c r="BB119" s="572"/>
      <c r="BC119" s="572"/>
      <c r="BD119" s="572"/>
      <c r="BE119" s="572"/>
      <c r="BF119" s="572"/>
      <c r="BG119" s="572"/>
      <c r="BH119" s="576" t="s">
        <v>197</v>
      </c>
      <c r="BI119" s="577"/>
      <c r="BJ119" s="38"/>
      <c r="BK119" s="38"/>
      <c r="BL119" s="38"/>
      <c r="BM119" s="38"/>
      <c r="BN119" s="38"/>
      <c r="BO119" s="51"/>
      <c r="BP119" s="121"/>
      <c r="BQ119" s="127"/>
    </row>
    <row r="120" spans="1:69" ht="12.75" x14ac:dyDescent="0.2">
      <c r="A120" s="24"/>
      <c r="B120" s="27"/>
      <c r="C120" s="603"/>
      <c r="D120" s="604"/>
      <c r="E120" s="604"/>
      <c r="F120" s="605"/>
      <c r="G120" s="38"/>
      <c r="H120" s="610"/>
      <c r="I120" s="615"/>
      <c r="J120" s="615"/>
      <c r="K120" s="611"/>
      <c r="L120" s="51"/>
      <c r="M120" s="38"/>
      <c r="N120" s="597">
        <f>IF(COUNT($BK$75,H120)&lt;2,0,H120/$BK$75*100)</f>
        <v>0</v>
      </c>
      <c r="O120" s="598"/>
      <c r="P120" s="598"/>
      <c r="Q120" s="599"/>
      <c r="R120" s="51"/>
      <c r="S120" s="38"/>
      <c r="T120" s="597">
        <f>T117+N120</f>
        <v>0</v>
      </c>
      <c r="U120" s="598"/>
      <c r="V120" s="598"/>
      <c r="W120" s="599"/>
      <c r="X120" s="51"/>
      <c r="Y120" s="38"/>
      <c r="Z120" s="597">
        <f>100-T120</f>
        <v>100</v>
      </c>
      <c r="AA120" s="598"/>
      <c r="AB120" s="598"/>
      <c r="AC120" s="599"/>
      <c r="AD120" s="38"/>
      <c r="AE120" s="573"/>
      <c r="AF120" s="571"/>
      <c r="AG120" s="571"/>
      <c r="AH120" s="571"/>
      <c r="AI120" s="571"/>
      <c r="AJ120" s="571"/>
      <c r="AK120" s="571"/>
      <c r="AL120" s="571"/>
      <c r="AM120" s="571"/>
      <c r="AN120" s="571"/>
      <c r="AO120" s="571"/>
      <c r="AP120" s="571"/>
      <c r="AQ120" s="571"/>
      <c r="AR120" s="571"/>
      <c r="AS120" s="571"/>
      <c r="AT120" s="571"/>
      <c r="AU120" s="571"/>
      <c r="AV120" s="572"/>
      <c r="AW120" s="572"/>
      <c r="AX120" s="572"/>
      <c r="AY120" s="572"/>
      <c r="AZ120" s="572"/>
      <c r="BA120" s="572"/>
      <c r="BB120" s="572"/>
      <c r="BC120" s="572"/>
      <c r="BD120" s="572"/>
      <c r="BE120" s="572"/>
      <c r="BF120" s="572"/>
      <c r="BG120" s="572"/>
      <c r="BH120" s="576"/>
      <c r="BI120" s="577"/>
      <c r="BJ120" s="63"/>
      <c r="BK120" s="589" t="str">
        <f>IF(BE37="","",BE37*100)</f>
        <v/>
      </c>
      <c r="BL120" s="590"/>
      <c r="BM120" s="590"/>
      <c r="BN120" s="591"/>
      <c r="BO120" s="51"/>
      <c r="BP120" s="121"/>
      <c r="BQ120" s="127"/>
    </row>
    <row r="121" spans="1:69" ht="5.0999999999999996" customHeight="1" x14ac:dyDescent="0.2">
      <c r="A121" s="24"/>
      <c r="B121" s="27"/>
      <c r="C121" s="606"/>
      <c r="D121" s="607"/>
      <c r="E121" s="607"/>
      <c r="F121" s="608"/>
      <c r="G121" s="45"/>
      <c r="H121" s="45"/>
      <c r="I121" s="45"/>
      <c r="J121" s="45"/>
      <c r="K121" s="45"/>
      <c r="L121" s="52"/>
      <c r="M121" s="45"/>
      <c r="N121" s="45"/>
      <c r="O121" s="45"/>
      <c r="P121" s="45"/>
      <c r="Q121" s="45"/>
      <c r="R121" s="52"/>
      <c r="S121" s="45"/>
      <c r="T121" s="45"/>
      <c r="U121" s="45"/>
      <c r="V121" s="45"/>
      <c r="W121" s="45"/>
      <c r="X121" s="52"/>
      <c r="Y121" s="45"/>
      <c r="Z121" s="45"/>
      <c r="AA121" s="45"/>
      <c r="AB121" s="45"/>
      <c r="AC121" s="45"/>
      <c r="AD121" s="45"/>
      <c r="AE121" s="574"/>
      <c r="AF121" s="575"/>
      <c r="AG121" s="575"/>
      <c r="AH121" s="575"/>
      <c r="AI121" s="575"/>
      <c r="AJ121" s="575"/>
      <c r="AK121" s="575"/>
      <c r="AL121" s="575"/>
      <c r="AM121" s="575"/>
      <c r="AN121" s="575"/>
      <c r="AO121" s="575"/>
      <c r="AP121" s="575"/>
      <c r="AQ121" s="575"/>
      <c r="AR121" s="575"/>
      <c r="AS121" s="575"/>
      <c r="AT121" s="575"/>
      <c r="AU121" s="575"/>
      <c r="AV121" s="546"/>
      <c r="AW121" s="546"/>
      <c r="AX121" s="546"/>
      <c r="AY121" s="546"/>
      <c r="AZ121" s="546"/>
      <c r="BA121" s="546"/>
      <c r="BB121" s="546"/>
      <c r="BC121" s="546"/>
      <c r="BD121" s="546"/>
      <c r="BE121" s="546"/>
      <c r="BF121" s="546"/>
      <c r="BG121" s="546"/>
      <c r="BH121" s="578"/>
      <c r="BI121" s="579"/>
      <c r="BJ121" s="45"/>
      <c r="BK121" s="45"/>
      <c r="BL121" s="45"/>
      <c r="BM121" s="45"/>
      <c r="BN121" s="45"/>
      <c r="BO121" s="52"/>
      <c r="BP121" s="121"/>
      <c r="BQ121" s="127"/>
    </row>
    <row r="122" spans="1:69" ht="5.0999999999999996" customHeight="1" x14ac:dyDescent="0.2">
      <c r="A122" s="24"/>
      <c r="B122" s="27"/>
      <c r="C122" s="603" t="s">
        <v>50</v>
      </c>
      <c r="D122" s="604"/>
      <c r="E122" s="604"/>
      <c r="F122" s="605"/>
      <c r="G122" s="38"/>
      <c r="H122" s="38"/>
      <c r="I122" s="38"/>
      <c r="J122" s="38"/>
      <c r="K122" s="38"/>
      <c r="L122" s="51"/>
      <c r="M122" s="38"/>
      <c r="N122" s="38"/>
      <c r="O122" s="38"/>
      <c r="P122" s="38"/>
      <c r="Q122" s="38"/>
      <c r="R122" s="51"/>
      <c r="S122" s="38"/>
      <c r="T122" s="38"/>
      <c r="U122" s="38"/>
      <c r="V122" s="38"/>
      <c r="W122" s="38"/>
      <c r="X122" s="51"/>
      <c r="Y122" s="38"/>
      <c r="Z122" s="38"/>
      <c r="AA122" s="38"/>
      <c r="AB122" s="38"/>
      <c r="AC122" s="38"/>
      <c r="AD122" s="38"/>
      <c r="AE122" s="609" t="s">
        <v>198</v>
      </c>
      <c r="AF122" s="571"/>
      <c r="AG122" s="571"/>
      <c r="AH122" s="571"/>
      <c r="AI122" s="571"/>
      <c r="AJ122" s="571"/>
      <c r="AK122" s="571"/>
      <c r="AL122" s="571"/>
      <c r="AM122" s="571"/>
      <c r="AN122" s="571"/>
      <c r="AO122" s="571"/>
      <c r="AP122" s="571"/>
      <c r="AQ122" s="571"/>
      <c r="AR122" s="571"/>
      <c r="AS122" s="571"/>
      <c r="AT122" s="571"/>
      <c r="AU122" s="571"/>
      <c r="AV122" s="572"/>
      <c r="AW122" s="572"/>
      <c r="AX122" s="572"/>
      <c r="AY122" s="572"/>
      <c r="AZ122" s="572"/>
      <c r="BA122" s="572"/>
      <c r="BB122" s="572"/>
      <c r="BC122" s="572"/>
      <c r="BD122" s="572"/>
      <c r="BE122" s="572"/>
      <c r="BF122" s="572"/>
      <c r="BG122" s="572"/>
      <c r="BH122" s="576" t="s">
        <v>199</v>
      </c>
      <c r="BI122" s="577"/>
      <c r="BJ122" s="38"/>
      <c r="BK122" s="38"/>
      <c r="BL122" s="38"/>
      <c r="BM122" s="38"/>
      <c r="BN122" s="38"/>
      <c r="BO122" s="51"/>
      <c r="BP122" s="121"/>
      <c r="BQ122" s="127"/>
    </row>
    <row r="123" spans="1:69" ht="12.75" x14ac:dyDescent="0.2">
      <c r="A123" s="24"/>
      <c r="B123" s="27"/>
      <c r="C123" s="603"/>
      <c r="D123" s="604"/>
      <c r="E123" s="604"/>
      <c r="F123" s="605"/>
      <c r="G123" s="38"/>
      <c r="H123" s="610"/>
      <c r="I123" s="615"/>
      <c r="J123" s="615"/>
      <c r="K123" s="611"/>
      <c r="L123" s="51"/>
      <c r="M123" s="38"/>
      <c r="N123" s="597">
        <f>IF(COUNT($BK$75,H123)&lt;2,0,H123/$BK$75*100)</f>
        <v>0</v>
      </c>
      <c r="O123" s="598"/>
      <c r="P123" s="598"/>
      <c r="Q123" s="599"/>
      <c r="R123" s="51"/>
      <c r="S123" s="38"/>
      <c r="T123" s="597">
        <f>T120+N123</f>
        <v>0</v>
      </c>
      <c r="U123" s="598"/>
      <c r="V123" s="598"/>
      <c r="W123" s="599"/>
      <c r="X123" s="51"/>
      <c r="Y123" s="38"/>
      <c r="Z123" s="597">
        <f>100-T123</f>
        <v>100</v>
      </c>
      <c r="AA123" s="598"/>
      <c r="AB123" s="598"/>
      <c r="AC123" s="599"/>
      <c r="AD123" s="38"/>
      <c r="AE123" s="573"/>
      <c r="AF123" s="571"/>
      <c r="AG123" s="571"/>
      <c r="AH123" s="571"/>
      <c r="AI123" s="571"/>
      <c r="AJ123" s="571"/>
      <c r="AK123" s="571"/>
      <c r="AL123" s="571"/>
      <c r="AM123" s="571"/>
      <c r="AN123" s="571"/>
      <c r="AO123" s="571"/>
      <c r="AP123" s="571"/>
      <c r="AQ123" s="571"/>
      <c r="AR123" s="571"/>
      <c r="AS123" s="571"/>
      <c r="AT123" s="571"/>
      <c r="AU123" s="571"/>
      <c r="AV123" s="572"/>
      <c r="AW123" s="572"/>
      <c r="AX123" s="572"/>
      <c r="AY123" s="572"/>
      <c r="AZ123" s="572"/>
      <c r="BA123" s="572"/>
      <c r="BB123" s="572"/>
      <c r="BC123" s="572"/>
      <c r="BD123" s="572"/>
      <c r="BE123" s="572"/>
      <c r="BF123" s="572"/>
      <c r="BG123" s="572"/>
      <c r="BH123" s="576"/>
      <c r="BI123" s="577"/>
      <c r="BJ123" s="63"/>
      <c r="BK123" s="589" t="str">
        <f>IF(COUNT(BK120,Z78)&lt;2,"",BK120*Z78/100)</f>
        <v/>
      </c>
      <c r="BL123" s="590"/>
      <c r="BM123" s="590"/>
      <c r="BN123" s="591"/>
      <c r="BO123" s="51"/>
      <c r="BP123" s="121"/>
      <c r="BQ123" s="127"/>
    </row>
    <row r="124" spans="1:69" ht="5.0999999999999996" customHeight="1" x14ac:dyDescent="0.2">
      <c r="A124" s="24"/>
      <c r="B124" s="27"/>
      <c r="C124" s="606"/>
      <c r="D124" s="607"/>
      <c r="E124" s="607"/>
      <c r="F124" s="608"/>
      <c r="G124" s="45"/>
      <c r="H124" s="45"/>
      <c r="I124" s="45"/>
      <c r="J124" s="45"/>
      <c r="K124" s="45"/>
      <c r="L124" s="52"/>
      <c r="M124" s="45"/>
      <c r="N124" s="45"/>
      <c r="O124" s="45"/>
      <c r="P124" s="45"/>
      <c r="Q124" s="45"/>
      <c r="R124" s="52"/>
      <c r="S124" s="45"/>
      <c r="T124" s="45"/>
      <c r="U124" s="45"/>
      <c r="V124" s="45"/>
      <c r="W124" s="45"/>
      <c r="X124" s="52"/>
      <c r="Y124" s="45"/>
      <c r="Z124" s="45"/>
      <c r="AA124" s="45"/>
      <c r="AB124" s="45"/>
      <c r="AC124" s="45"/>
      <c r="AD124" s="45"/>
      <c r="AE124" s="574"/>
      <c r="AF124" s="575"/>
      <c r="AG124" s="575"/>
      <c r="AH124" s="575"/>
      <c r="AI124" s="575"/>
      <c r="AJ124" s="575"/>
      <c r="AK124" s="575"/>
      <c r="AL124" s="575"/>
      <c r="AM124" s="575"/>
      <c r="AN124" s="575"/>
      <c r="AO124" s="575"/>
      <c r="AP124" s="575"/>
      <c r="AQ124" s="575"/>
      <c r="AR124" s="575"/>
      <c r="AS124" s="575"/>
      <c r="AT124" s="575"/>
      <c r="AU124" s="575"/>
      <c r="AV124" s="546"/>
      <c r="AW124" s="546"/>
      <c r="AX124" s="546"/>
      <c r="AY124" s="546"/>
      <c r="AZ124" s="546"/>
      <c r="BA124" s="546"/>
      <c r="BB124" s="546"/>
      <c r="BC124" s="546"/>
      <c r="BD124" s="546"/>
      <c r="BE124" s="546"/>
      <c r="BF124" s="546"/>
      <c r="BG124" s="546"/>
      <c r="BH124" s="578"/>
      <c r="BI124" s="579"/>
      <c r="BJ124" s="45"/>
      <c r="BK124" s="45"/>
      <c r="BL124" s="45"/>
      <c r="BM124" s="45"/>
      <c r="BN124" s="45"/>
      <c r="BO124" s="52"/>
      <c r="BP124" s="121"/>
      <c r="BQ124" s="127"/>
    </row>
    <row r="125" spans="1:69" ht="5.0999999999999996" customHeight="1" x14ac:dyDescent="0.2">
      <c r="A125" s="24"/>
      <c r="B125" s="27"/>
      <c r="C125" s="776" t="s">
        <v>51</v>
      </c>
      <c r="D125" s="601"/>
      <c r="E125" s="601"/>
      <c r="F125" s="777"/>
      <c r="G125" s="44"/>
      <c r="H125" s="44"/>
      <c r="I125" s="44"/>
      <c r="J125" s="44"/>
      <c r="K125" s="44"/>
      <c r="L125" s="138"/>
      <c r="M125" s="44"/>
      <c r="N125" s="44"/>
      <c r="O125" s="44"/>
      <c r="P125" s="44"/>
      <c r="Q125" s="44"/>
      <c r="R125" s="138"/>
      <c r="S125" s="44"/>
      <c r="T125" s="44"/>
      <c r="U125" s="44"/>
      <c r="V125" s="44"/>
      <c r="W125" s="44"/>
      <c r="X125" s="138"/>
      <c r="Y125" s="44"/>
      <c r="Z125" s="44"/>
      <c r="AA125" s="44"/>
      <c r="AB125" s="44"/>
      <c r="AC125" s="44"/>
      <c r="AD125" s="44"/>
      <c r="AE125" s="609" t="s">
        <v>200</v>
      </c>
      <c r="AF125" s="571"/>
      <c r="AG125" s="571"/>
      <c r="AH125" s="571"/>
      <c r="AI125" s="571"/>
      <c r="AJ125" s="571"/>
      <c r="AK125" s="571"/>
      <c r="AL125" s="571"/>
      <c r="AM125" s="571"/>
      <c r="AN125" s="571"/>
      <c r="AO125" s="571"/>
      <c r="AP125" s="571"/>
      <c r="AQ125" s="571"/>
      <c r="AR125" s="571"/>
      <c r="AS125" s="571"/>
      <c r="AT125" s="571"/>
      <c r="AU125" s="571"/>
      <c r="AV125" s="572"/>
      <c r="AW125" s="572"/>
      <c r="AX125" s="572"/>
      <c r="AY125" s="572"/>
      <c r="AZ125" s="572"/>
      <c r="BA125" s="572"/>
      <c r="BB125" s="572"/>
      <c r="BC125" s="572"/>
      <c r="BD125" s="572"/>
      <c r="BE125" s="572"/>
      <c r="BF125" s="572"/>
      <c r="BG125" s="572"/>
      <c r="BH125" s="576" t="s">
        <v>201</v>
      </c>
      <c r="BI125" s="577"/>
      <c r="BJ125" s="38"/>
      <c r="BK125" s="38"/>
      <c r="BL125" s="38"/>
      <c r="BM125" s="38"/>
      <c r="BN125" s="38"/>
      <c r="BO125" s="51"/>
      <c r="BP125" s="121"/>
      <c r="BQ125" s="127"/>
    </row>
    <row r="126" spans="1:69" ht="12.75" x14ac:dyDescent="0.2">
      <c r="A126" s="24"/>
      <c r="B126" s="27"/>
      <c r="C126" s="603"/>
      <c r="D126" s="604"/>
      <c r="E126" s="604"/>
      <c r="F126" s="605"/>
      <c r="G126" s="38"/>
      <c r="H126" s="610"/>
      <c r="I126" s="615"/>
      <c r="J126" s="615"/>
      <c r="K126" s="611"/>
      <c r="L126" s="51"/>
      <c r="M126" s="38"/>
      <c r="N126" s="597">
        <f>IF(COUNT($BK$75,H126)&lt;2,0,H126/$BK$75*100)</f>
        <v>0</v>
      </c>
      <c r="O126" s="598"/>
      <c r="P126" s="598"/>
      <c r="Q126" s="599"/>
      <c r="R126" s="51"/>
      <c r="S126" s="38"/>
      <c r="T126" s="597">
        <f>T123+N126</f>
        <v>0</v>
      </c>
      <c r="U126" s="598"/>
      <c r="V126" s="598"/>
      <c r="W126" s="599"/>
      <c r="X126" s="51"/>
      <c r="Y126" s="38"/>
      <c r="Z126" s="597">
        <f>100-T126</f>
        <v>100</v>
      </c>
      <c r="AA126" s="598"/>
      <c r="AB126" s="598"/>
      <c r="AC126" s="599"/>
      <c r="AD126" s="38"/>
      <c r="AE126" s="573"/>
      <c r="AF126" s="571"/>
      <c r="AG126" s="571"/>
      <c r="AH126" s="571"/>
      <c r="AI126" s="571"/>
      <c r="AJ126" s="571"/>
      <c r="AK126" s="571"/>
      <c r="AL126" s="571"/>
      <c r="AM126" s="571"/>
      <c r="AN126" s="571"/>
      <c r="AO126" s="571"/>
      <c r="AP126" s="571"/>
      <c r="AQ126" s="571"/>
      <c r="AR126" s="571"/>
      <c r="AS126" s="571"/>
      <c r="AT126" s="571"/>
      <c r="AU126" s="571"/>
      <c r="AV126" s="572"/>
      <c r="AW126" s="572"/>
      <c r="AX126" s="572"/>
      <c r="AY126" s="572"/>
      <c r="AZ126" s="572"/>
      <c r="BA126" s="572"/>
      <c r="BB126" s="572"/>
      <c r="BC126" s="572"/>
      <c r="BD126" s="572"/>
      <c r="BE126" s="572"/>
      <c r="BF126" s="572"/>
      <c r="BG126" s="572"/>
      <c r="BH126" s="576"/>
      <c r="BI126" s="577"/>
      <c r="BJ126" s="63"/>
      <c r="BK126" s="589" t="str">
        <f>IF(COUNT(BK120,BK123)&lt;2,"",BK120-BK123)</f>
        <v/>
      </c>
      <c r="BL126" s="590"/>
      <c r="BM126" s="590"/>
      <c r="BN126" s="591"/>
      <c r="BO126" s="51"/>
      <c r="BP126" s="121"/>
      <c r="BQ126" s="127"/>
    </row>
    <row r="127" spans="1:69" ht="5.0999999999999996" customHeight="1" x14ac:dyDescent="0.2">
      <c r="A127" s="24"/>
      <c r="B127" s="27"/>
      <c r="C127" s="606"/>
      <c r="D127" s="607"/>
      <c r="E127" s="607"/>
      <c r="F127" s="608"/>
      <c r="G127" s="45"/>
      <c r="H127" s="45"/>
      <c r="I127" s="45"/>
      <c r="J127" s="45"/>
      <c r="K127" s="45"/>
      <c r="L127" s="52"/>
      <c r="M127" s="45"/>
      <c r="N127" s="45"/>
      <c r="O127" s="45"/>
      <c r="P127" s="45"/>
      <c r="Q127" s="45"/>
      <c r="R127" s="52"/>
      <c r="S127" s="45"/>
      <c r="T127" s="45"/>
      <c r="U127" s="45"/>
      <c r="V127" s="45"/>
      <c r="W127" s="45"/>
      <c r="X127" s="52"/>
      <c r="Y127" s="45"/>
      <c r="Z127" s="45"/>
      <c r="AA127" s="45"/>
      <c r="AB127" s="45"/>
      <c r="AC127" s="45"/>
      <c r="AD127" s="45"/>
      <c r="AE127" s="574"/>
      <c r="AF127" s="575"/>
      <c r="AG127" s="575"/>
      <c r="AH127" s="575"/>
      <c r="AI127" s="575"/>
      <c r="AJ127" s="575"/>
      <c r="AK127" s="575"/>
      <c r="AL127" s="575"/>
      <c r="AM127" s="575"/>
      <c r="AN127" s="575"/>
      <c r="AO127" s="575"/>
      <c r="AP127" s="575"/>
      <c r="AQ127" s="575"/>
      <c r="AR127" s="575"/>
      <c r="AS127" s="575"/>
      <c r="AT127" s="575"/>
      <c r="AU127" s="575"/>
      <c r="AV127" s="546"/>
      <c r="AW127" s="546"/>
      <c r="AX127" s="546"/>
      <c r="AY127" s="546"/>
      <c r="AZ127" s="546"/>
      <c r="BA127" s="546"/>
      <c r="BB127" s="546"/>
      <c r="BC127" s="546"/>
      <c r="BD127" s="546"/>
      <c r="BE127" s="546"/>
      <c r="BF127" s="546"/>
      <c r="BG127" s="546"/>
      <c r="BH127" s="578"/>
      <c r="BI127" s="579"/>
      <c r="BJ127" s="45"/>
      <c r="BK127" s="45"/>
      <c r="BL127" s="45"/>
      <c r="BM127" s="45"/>
      <c r="BN127" s="45"/>
      <c r="BO127" s="52"/>
      <c r="BP127" s="121"/>
      <c r="BQ127" s="127"/>
    </row>
    <row r="128" spans="1:69" ht="5.0999999999999996" customHeight="1" x14ac:dyDescent="0.2">
      <c r="A128" s="24"/>
      <c r="B128" s="27"/>
      <c r="C128" s="776" t="s">
        <v>202</v>
      </c>
      <c r="D128" s="601"/>
      <c r="E128" s="601"/>
      <c r="F128" s="777"/>
      <c r="G128" s="44"/>
      <c r="H128" s="44"/>
      <c r="I128" s="44"/>
      <c r="J128" s="44"/>
      <c r="K128" s="44"/>
      <c r="L128" s="138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609" t="s">
        <v>203</v>
      </c>
      <c r="AF128" s="571"/>
      <c r="AG128" s="571"/>
      <c r="AH128" s="571"/>
      <c r="AI128" s="571"/>
      <c r="AJ128" s="571"/>
      <c r="AK128" s="571"/>
      <c r="AL128" s="571"/>
      <c r="AM128" s="571"/>
      <c r="AN128" s="571"/>
      <c r="AO128" s="571"/>
      <c r="AP128" s="571"/>
      <c r="AQ128" s="571"/>
      <c r="AR128" s="571"/>
      <c r="AS128" s="571"/>
      <c r="AT128" s="571"/>
      <c r="AU128" s="571"/>
      <c r="AV128" s="572"/>
      <c r="AW128" s="572"/>
      <c r="AX128" s="572"/>
      <c r="AY128" s="572"/>
      <c r="AZ128" s="572"/>
      <c r="BA128" s="572"/>
      <c r="BB128" s="572"/>
      <c r="BC128" s="572"/>
      <c r="BD128" s="572"/>
      <c r="BE128" s="572"/>
      <c r="BF128" s="572"/>
      <c r="BG128" s="572"/>
      <c r="BH128" s="576" t="s">
        <v>204</v>
      </c>
      <c r="BI128" s="577"/>
      <c r="BJ128" s="38"/>
      <c r="BK128" s="38"/>
      <c r="BL128" s="38"/>
      <c r="BM128" s="38"/>
      <c r="BN128" s="38"/>
      <c r="BO128" s="51"/>
      <c r="BP128" s="121"/>
      <c r="BQ128" s="127"/>
    </row>
    <row r="129" spans="1:69" ht="12.75" x14ac:dyDescent="0.2">
      <c r="A129" s="24"/>
      <c r="B129" s="27"/>
      <c r="C129" s="603"/>
      <c r="D129" s="604"/>
      <c r="E129" s="604"/>
      <c r="F129" s="605"/>
      <c r="G129" s="38"/>
      <c r="H129" s="610"/>
      <c r="I129" s="611"/>
      <c r="J129" s="612" t="s">
        <v>205</v>
      </c>
      <c r="K129" s="613"/>
      <c r="L129" s="51"/>
      <c r="M129" s="38"/>
      <c r="N129" s="597">
        <f>IF(COUNT($BK$81,H129)&lt;2,0,$BK$81+H129)</f>
        <v>0</v>
      </c>
      <c r="O129" s="598"/>
      <c r="P129" s="598"/>
      <c r="Q129" s="599"/>
      <c r="R129" s="38"/>
      <c r="S129" s="38"/>
      <c r="T129" s="614"/>
      <c r="U129" s="614"/>
      <c r="V129" s="614"/>
      <c r="W129" s="614"/>
      <c r="X129" s="38"/>
      <c r="Y129" s="38"/>
      <c r="Z129" s="614"/>
      <c r="AA129" s="614"/>
      <c r="AB129" s="614"/>
      <c r="AC129" s="614"/>
      <c r="AD129" s="38"/>
      <c r="AE129" s="573"/>
      <c r="AF129" s="571"/>
      <c r="AG129" s="571"/>
      <c r="AH129" s="571"/>
      <c r="AI129" s="571"/>
      <c r="AJ129" s="571"/>
      <c r="AK129" s="571"/>
      <c r="AL129" s="571"/>
      <c r="AM129" s="571"/>
      <c r="AN129" s="571"/>
      <c r="AO129" s="571"/>
      <c r="AP129" s="571"/>
      <c r="AQ129" s="571"/>
      <c r="AR129" s="571"/>
      <c r="AS129" s="571"/>
      <c r="AT129" s="571"/>
      <c r="AU129" s="571"/>
      <c r="AV129" s="572"/>
      <c r="AW129" s="572"/>
      <c r="AX129" s="572"/>
      <c r="AY129" s="572"/>
      <c r="AZ129" s="572"/>
      <c r="BA129" s="572"/>
      <c r="BB129" s="572"/>
      <c r="BC129" s="572"/>
      <c r="BD129" s="572"/>
      <c r="BE129" s="572"/>
      <c r="BF129" s="572"/>
      <c r="BG129" s="572"/>
      <c r="BH129" s="576"/>
      <c r="BI129" s="577"/>
      <c r="BJ129" s="63"/>
      <c r="BK129" s="589" t="str">
        <f>IF(OR(COUNT(BK126,BK87)&lt;2,BK87=0),"",BK126/BK87)</f>
        <v/>
      </c>
      <c r="BL129" s="590"/>
      <c r="BM129" s="590"/>
      <c r="BN129" s="591"/>
      <c r="BO129" s="51"/>
      <c r="BP129" s="121"/>
      <c r="BQ129" s="127"/>
    </row>
    <row r="130" spans="1:69" ht="5.0999999999999996" customHeight="1" x14ac:dyDescent="0.2">
      <c r="A130" s="24"/>
      <c r="B130" s="27"/>
      <c r="C130" s="606"/>
      <c r="D130" s="607"/>
      <c r="E130" s="607"/>
      <c r="F130" s="608"/>
      <c r="G130" s="43"/>
      <c r="H130" s="45"/>
      <c r="I130" s="45"/>
      <c r="J130" s="45"/>
      <c r="K130" s="45"/>
      <c r="L130" s="52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574"/>
      <c r="AF130" s="575"/>
      <c r="AG130" s="575"/>
      <c r="AH130" s="575"/>
      <c r="AI130" s="575"/>
      <c r="AJ130" s="575"/>
      <c r="AK130" s="575"/>
      <c r="AL130" s="575"/>
      <c r="AM130" s="575"/>
      <c r="AN130" s="575"/>
      <c r="AO130" s="575"/>
      <c r="AP130" s="575"/>
      <c r="AQ130" s="575"/>
      <c r="AR130" s="575"/>
      <c r="AS130" s="575"/>
      <c r="AT130" s="575"/>
      <c r="AU130" s="575"/>
      <c r="AV130" s="546"/>
      <c r="AW130" s="546"/>
      <c r="AX130" s="546"/>
      <c r="AY130" s="546"/>
      <c r="AZ130" s="546"/>
      <c r="BA130" s="546"/>
      <c r="BB130" s="546"/>
      <c r="BC130" s="546"/>
      <c r="BD130" s="546"/>
      <c r="BE130" s="546"/>
      <c r="BF130" s="546"/>
      <c r="BG130" s="546"/>
      <c r="BH130" s="578"/>
      <c r="BI130" s="579"/>
      <c r="BJ130" s="45"/>
      <c r="BK130" s="45"/>
      <c r="BL130" s="45"/>
      <c r="BM130" s="45"/>
      <c r="BN130" s="45"/>
      <c r="BO130" s="52"/>
      <c r="BP130" s="121"/>
      <c r="BQ130" s="127"/>
    </row>
    <row r="131" spans="1:69" ht="5.0999999999999996" customHeight="1" x14ac:dyDescent="0.2">
      <c r="A131" s="24"/>
      <c r="B131" s="27"/>
      <c r="C131" s="566" t="s">
        <v>206</v>
      </c>
      <c r="D131" s="566"/>
      <c r="E131" s="566"/>
      <c r="F131" s="566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570" t="s">
        <v>207</v>
      </c>
      <c r="AF131" s="571"/>
      <c r="AG131" s="571"/>
      <c r="AH131" s="571"/>
      <c r="AI131" s="571"/>
      <c r="AJ131" s="571"/>
      <c r="AK131" s="571"/>
      <c r="AL131" s="571"/>
      <c r="AM131" s="571"/>
      <c r="AN131" s="571"/>
      <c r="AO131" s="571"/>
      <c r="AP131" s="571"/>
      <c r="AQ131" s="571"/>
      <c r="AR131" s="571"/>
      <c r="AS131" s="571"/>
      <c r="AT131" s="571"/>
      <c r="AU131" s="571"/>
      <c r="AV131" s="572"/>
      <c r="AW131" s="572"/>
      <c r="AX131" s="572"/>
      <c r="AY131" s="572"/>
      <c r="AZ131" s="572"/>
      <c r="BA131" s="572"/>
      <c r="BB131" s="572"/>
      <c r="BC131" s="572"/>
      <c r="BD131" s="572"/>
      <c r="BE131" s="572"/>
      <c r="BF131" s="572"/>
      <c r="BG131" s="572"/>
      <c r="BH131" s="576" t="s">
        <v>208</v>
      </c>
      <c r="BI131" s="577"/>
      <c r="BJ131" s="38"/>
      <c r="BK131" s="38"/>
      <c r="BL131" s="38"/>
      <c r="BM131" s="38"/>
      <c r="BN131" s="38"/>
      <c r="BO131" s="51"/>
      <c r="BP131" s="121"/>
      <c r="BQ131" s="127"/>
    </row>
    <row r="132" spans="1:69" ht="12.75" x14ac:dyDescent="0.2">
      <c r="A132" s="24"/>
      <c r="B132" s="27"/>
      <c r="C132" s="567"/>
      <c r="D132" s="567"/>
      <c r="E132" s="567"/>
      <c r="F132" s="567"/>
      <c r="G132" s="38"/>
      <c r="H132" s="774">
        <f>SUM(H90:K126)+N129</f>
        <v>0</v>
      </c>
      <c r="I132" s="581"/>
      <c r="J132" s="581"/>
      <c r="K132" s="775"/>
      <c r="L132" s="38"/>
      <c r="M132" s="38"/>
      <c r="N132" s="63"/>
      <c r="O132" s="63"/>
      <c r="P132" s="63"/>
      <c r="Q132" s="63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94"/>
      <c r="AE132" s="573"/>
      <c r="AF132" s="571"/>
      <c r="AG132" s="571"/>
      <c r="AH132" s="571"/>
      <c r="AI132" s="571"/>
      <c r="AJ132" s="571"/>
      <c r="AK132" s="571"/>
      <c r="AL132" s="571"/>
      <c r="AM132" s="571"/>
      <c r="AN132" s="571"/>
      <c r="AO132" s="571"/>
      <c r="AP132" s="571"/>
      <c r="AQ132" s="571"/>
      <c r="AR132" s="571"/>
      <c r="AS132" s="571"/>
      <c r="AT132" s="571"/>
      <c r="AU132" s="571"/>
      <c r="AV132" s="572"/>
      <c r="AW132" s="572"/>
      <c r="AX132" s="572"/>
      <c r="AY132" s="572"/>
      <c r="AZ132" s="572"/>
      <c r="BA132" s="572"/>
      <c r="BB132" s="572"/>
      <c r="BC132" s="572"/>
      <c r="BD132" s="572"/>
      <c r="BE132" s="572"/>
      <c r="BF132" s="572"/>
      <c r="BG132" s="572"/>
      <c r="BH132" s="576"/>
      <c r="BI132" s="577"/>
      <c r="BJ132" s="63"/>
      <c r="BK132" s="589" t="str">
        <f>IF(BK129="","",100-BK129)</f>
        <v/>
      </c>
      <c r="BL132" s="590"/>
      <c r="BM132" s="590"/>
      <c r="BN132" s="591"/>
      <c r="BO132" s="106"/>
      <c r="BP132" s="121"/>
      <c r="BQ132" s="127"/>
    </row>
    <row r="133" spans="1:69" ht="5.0999999999999996" customHeight="1" x14ac:dyDescent="0.2">
      <c r="A133" s="24"/>
      <c r="B133" s="27"/>
      <c r="C133" s="567"/>
      <c r="D133" s="567"/>
      <c r="E133" s="567"/>
      <c r="F133" s="567"/>
      <c r="G133" s="38"/>
      <c r="H133" s="583"/>
      <c r="I133" s="584"/>
      <c r="J133" s="584"/>
      <c r="K133" s="585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94"/>
      <c r="AE133" s="574"/>
      <c r="AF133" s="575"/>
      <c r="AG133" s="575"/>
      <c r="AH133" s="575"/>
      <c r="AI133" s="575"/>
      <c r="AJ133" s="575"/>
      <c r="AK133" s="575"/>
      <c r="AL133" s="575"/>
      <c r="AM133" s="575"/>
      <c r="AN133" s="575"/>
      <c r="AO133" s="575"/>
      <c r="AP133" s="575"/>
      <c r="AQ133" s="575"/>
      <c r="AR133" s="575"/>
      <c r="AS133" s="575"/>
      <c r="AT133" s="575"/>
      <c r="AU133" s="575"/>
      <c r="AV133" s="546"/>
      <c r="AW133" s="546"/>
      <c r="AX133" s="546"/>
      <c r="AY133" s="546"/>
      <c r="AZ133" s="546"/>
      <c r="BA133" s="546"/>
      <c r="BB133" s="546"/>
      <c r="BC133" s="546"/>
      <c r="BD133" s="546"/>
      <c r="BE133" s="546"/>
      <c r="BF133" s="546"/>
      <c r="BG133" s="546"/>
      <c r="BH133" s="578"/>
      <c r="BI133" s="579"/>
      <c r="BJ133" s="71"/>
      <c r="BK133" s="71"/>
      <c r="BL133" s="71"/>
      <c r="BM133" s="71"/>
      <c r="BN133" s="71"/>
      <c r="BO133" s="118"/>
      <c r="BP133" s="121"/>
      <c r="BQ133" s="127"/>
    </row>
    <row r="134" spans="1:69" ht="5.0999999999999996" customHeight="1" x14ac:dyDescent="0.2">
      <c r="A134" s="24"/>
      <c r="B134" s="27"/>
      <c r="C134" s="568"/>
      <c r="D134" s="568"/>
      <c r="E134" s="568"/>
      <c r="F134" s="568"/>
      <c r="G134" s="38"/>
      <c r="H134" s="583"/>
      <c r="I134" s="584"/>
      <c r="J134" s="584"/>
      <c r="K134" s="585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570" t="s">
        <v>209</v>
      </c>
      <c r="AF134" s="571"/>
      <c r="AG134" s="571"/>
      <c r="AH134" s="571"/>
      <c r="AI134" s="571"/>
      <c r="AJ134" s="571"/>
      <c r="AK134" s="571"/>
      <c r="AL134" s="571"/>
      <c r="AM134" s="571"/>
      <c r="AN134" s="571"/>
      <c r="AO134" s="571"/>
      <c r="AP134" s="571"/>
      <c r="AQ134" s="571"/>
      <c r="AR134" s="571"/>
      <c r="AS134" s="571"/>
      <c r="AT134" s="571"/>
      <c r="AU134" s="571"/>
      <c r="AV134" s="572"/>
      <c r="AW134" s="572"/>
      <c r="AX134" s="572"/>
      <c r="AY134" s="572"/>
      <c r="AZ134" s="572"/>
      <c r="BA134" s="572"/>
      <c r="BB134" s="572"/>
      <c r="BC134" s="572"/>
      <c r="BD134" s="572"/>
      <c r="BE134" s="572"/>
      <c r="BF134" s="572"/>
      <c r="BG134" s="572"/>
      <c r="BH134" s="576" t="s">
        <v>210</v>
      </c>
      <c r="BI134" s="577"/>
      <c r="BJ134" s="63"/>
      <c r="BK134" s="63"/>
      <c r="BL134" s="63"/>
      <c r="BM134" s="63"/>
      <c r="BN134" s="63"/>
      <c r="BO134" s="106"/>
      <c r="BP134" s="121"/>
      <c r="BQ134" s="127"/>
    </row>
    <row r="135" spans="1:69" ht="12.75" x14ac:dyDescent="0.2">
      <c r="A135" s="24"/>
      <c r="B135" s="27"/>
      <c r="C135" s="568"/>
      <c r="D135" s="568"/>
      <c r="E135" s="568"/>
      <c r="F135" s="568"/>
      <c r="G135" s="38"/>
      <c r="H135" s="586"/>
      <c r="I135" s="587"/>
      <c r="J135" s="587"/>
      <c r="K135" s="58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573"/>
      <c r="AF135" s="571"/>
      <c r="AG135" s="571"/>
      <c r="AH135" s="571"/>
      <c r="AI135" s="571"/>
      <c r="AJ135" s="571"/>
      <c r="AK135" s="571"/>
      <c r="AL135" s="571"/>
      <c r="AM135" s="571"/>
      <c r="AN135" s="571"/>
      <c r="AO135" s="571"/>
      <c r="AP135" s="571"/>
      <c r="AQ135" s="571"/>
      <c r="AR135" s="571"/>
      <c r="AS135" s="571"/>
      <c r="AT135" s="571"/>
      <c r="AU135" s="571"/>
      <c r="AV135" s="572"/>
      <c r="AW135" s="572"/>
      <c r="AX135" s="572"/>
      <c r="AY135" s="572"/>
      <c r="AZ135" s="572"/>
      <c r="BA135" s="572"/>
      <c r="BB135" s="572"/>
      <c r="BC135" s="572"/>
      <c r="BD135" s="572"/>
      <c r="BE135" s="572"/>
      <c r="BF135" s="572"/>
      <c r="BG135" s="572"/>
      <c r="BH135" s="576"/>
      <c r="BI135" s="577"/>
      <c r="BJ135" s="63"/>
      <c r="BK135" s="597" t="str">
        <f>IF(OR(COUNT(BK132,BK43)&lt;2,BK132=0),"",((BK132-BK43)/BK132)*100)</f>
        <v/>
      </c>
      <c r="BL135" s="598"/>
      <c r="BM135" s="598"/>
      <c r="BN135" s="599"/>
      <c r="BO135" s="51"/>
      <c r="BP135" s="121"/>
      <c r="BQ135" s="127"/>
    </row>
    <row r="136" spans="1:69" ht="5.0999999999999996" customHeight="1" thickBot="1" x14ac:dyDescent="0.25">
      <c r="A136" s="24"/>
      <c r="B136" s="33"/>
      <c r="C136" s="569"/>
      <c r="D136" s="569"/>
      <c r="E136" s="569"/>
      <c r="F136" s="569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592"/>
      <c r="AF136" s="593"/>
      <c r="AG136" s="593"/>
      <c r="AH136" s="593"/>
      <c r="AI136" s="593"/>
      <c r="AJ136" s="593"/>
      <c r="AK136" s="593"/>
      <c r="AL136" s="593"/>
      <c r="AM136" s="593"/>
      <c r="AN136" s="593"/>
      <c r="AO136" s="593"/>
      <c r="AP136" s="593"/>
      <c r="AQ136" s="593"/>
      <c r="AR136" s="593"/>
      <c r="AS136" s="593"/>
      <c r="AT136" s="593"/>
      <c r="AU136" s="593"/>
      <c r="AV136" s="594"/>
      <c r="AW136" s="594"/>
      <c r="AX136" s="594"/>
      <c r="AY136" s="594"/>
      <c r="AZ136" s="594"/>
      <c r="BA136" s="594"/>
      <c r="BB136" s="594"/>
      <c r="BC136" s="594"/>
      <c r="BD136" s="594"/>
      <c r="BE136" s="594"/>
      <c r="BF136" s="594"/>
      <c r="BG136" s="594"/>
      <c r="BH136" s="595"/>
      <c r="BI136" s="596"/>
      <c r="BJ136" s="46"/>
      <c r="BK136" s="46"/>
      <c r="BL136" s="46"/>
      <c r="BM136" s="46"/>
      <c r="BN136" s="46"/>
      <c r="BO136" s="119"/>
      <c r="BP136" s="126"/>
      <c r="BQ136" s="127"/>
    </row>
    <row r="137" spans="1:69" ht="8.1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127"/>
    </row>
    <row r="138" spans="1:69" ht="12.75" hidden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</row>
    <row r="139" spans="1:69" ht="12.75" hidden="1" x14ac:dyDescent="0.2"/>
    <row r="140" spans="1:69" ht="12.75" hidden="1" x14ac:dyDescent="0.2"/>
  </sheetData>
  <sheetProtection algorithmName="SHA-512" hashValue="BKphxEGNea1GZS1+3s+S+urzPVDyZGtzvEKyYpk2fn8CpaECX04PqtxJM+7VQeD6DlS2xjO+D13y3XTMJ2Yauw==" saltValue="l6k+1ZS2wn8WGeVzhFs8fg==" spinCount="100000" sheet="1" selectLockedCells="1"/>
  <mergeCells count="294">
    <mergeCell ref="AZ9:BA9"/>
    <mergeCell ref="C11:I11"/>
    <mergeCell ref="J11:N11"/>
    <mergeCell ref="O11:T11"/>
    <mergeCell ref="U11:AG11"/>
    <mergeCell ref="AP11:AW11"/>
    <mergeCell ref="AY11:BA11"/>
    <mergeCell ref="BA3:BO5"/>
    <mergeCell ref="O5:T5"/>
    <mergeCell ref="U5:Z5"/>
    <mergeCell ref="C7:I7"/>
    <mergeCell ref="J7:Q7"/>
    <mergeCell ref="AA7:AU7"/>
    <mergeCell ref="AV7:AY7"/>
    <mergeCell ref="AZ7:BA7"/>
    <mergeCell ref="BC7:BG7"/>
    <mergeCell ref="BH7:BJ7"/>
    <mergeCell ref="J12:N12"/>
    <mergeCell ref="C14:I14"/>
    <mergeCell ref="J14:N14"/>
    <mergeCell ref="O14:T14"/>
    <mergeCell ref="U14:AG14"/>
    <mergeCell ref="AH14:AL14"/>
    <mergeCell ref="C9:I9"/>
    <mergeCell ref="J9:AG9"/>
    <mergeCell ref="AV9:AY9"/>
    <mergeCell ref="AC16:AE16"/>
    <mergeCell ref="C19:L20"/>
    <mergeCell ref="M19:R20"/>
    <mergeCell ref="S19:X20"/>
    <mergeCell ref="Y19:AD20"/>
    <mergeCell ref="AE19:AW20"/>
    <mergeCell ref="AM14:AP14"/>
    <mergeCell ref="AR14:AW16"/>
    <mergeCell ref="AY14:BA14"/>
    <mergeCell ref="J15:N15"/>
    <mergeCell ref="C16:J16"/>
    <mergeCell ref="K16:O16"/>
    <mergeCell ref="P16:Q16"/>
    <mergeCell ref="R16:T16"/>
    <mergeCell ref="W16:Z16"/>
    <mergeCell ref="AA16:AB16"/>
    <mergeCell ref="AX19:BC20"/>
    <mergeCell ref="BD19:BI20"/>
    <mergeCell ref="BJ19:BO20"/>
    <mergeCell ref="C21:J23"/>
    <mergeCell ref="K21:L23"/>
    <mergeCell ref="AE21:AU23"/>
    <mergeCell ref="AV21:AW23"/>
    <mergeCell ref="N22:Q22"/>
    <mergeCell ref="T22:W22"/>
    <mergeCell ref="Z22:AC22"/>
    <mergeCell ref="AY22:BB22"/>
    <mergeCell ref="BE22:BH22"/>
    <mergeCell ref="BK22:BN22"/>
    <mergeCell ref="BK25:BN25"/>
    <mergeCell ref="C27:J29"/>
    <mergeCell ref="K27:L29"/>
    <mergeCell ref="AE27:AU29"/>
    <mergeCell ref="AV27:AW29"/>
    <mergeCell ref="N28:Q28"/>
    <mergeCell ref="T28:W28"/>
    <mergeCell ref="Z28:AC28"/>
    <mergeCell ref="AY28:BB28"/>
    <mergeCell ref="BE28:BH28"/>
    <mergeCell ref="BK28:BN28"/>
    <mergeCell ref="C24:J26"/>
    <mergeCell ref="K24:L26"/>
    <mergeCell ref="AE24:AU26"/>
    <mergeCell ref="AV24:AW26"/>
    <mergeCell ref="N25:Q25"/>
    <mergeCell ref="T25:W25"/>
    <mergeCell ref="Z25:AC25"/>
    <mergeCell ref="AY25:BB25"/>
    <mergeCell ref="BE25:BH25"/>
    <mergeCell ref="BK31:BN31"/>
    <mergeCell ref="C33:J35"/>
    <mergeCell ref="K33:L35"/>
    <mergeCell ref="AE33:AU35"/>
    <mergeCell ref="AV33:AW35"/>
    <mergeCell ref="N34:Q34"/>
    <mergeCell ref="T34:W34"/>
    <mergeCell ref="Z34:AC34"/>
    <mergeCell ref="BE37:BH37"/>
    <mergeCell ref="C30:J32"/>
    <mergeCell ref="K30:L32"/>
    <mergeCell ref="AE30:AU32"/>
    <mergeCell ref="AV30:AW32"/>
    <mergeCell ref="N31:Q31"/>
    <mergeCell ref="T31:W31"/>
    <mergeCell ref="Z31:AC31"/>
    <mergeCell ref="AY31:BB31"/>
    <mergeCell ref="BE31:BH31"/>
    <mergeCell ref="C39:J41"/>
    <mergeCell ref="K39:L41"/>
    <mergeCell ref="AE39:BO41"/>
    <mergeCell ref="N40:Q40"/>
    <mergeCell ref="T40:W40"/>
    <mergeCell ref="Z40:AC40"/>
    <mergeCell ref="AY34:BB34"/>
    <mergeCell ref="BE34:BH34"/>
    <mergeCell ref="BK34:BN34"/>
    <mergeCell ref="C36:J38"/>
    <mergeCell ref="K36:L38"/>
    <mergeCell ref="AE36:BA38"/>
    <mergeCell ref="BB36:BC38"/>
    <mergeCell ref="N37:Q37"/>
    <mergeCell ref="T37:W37"/>
    <mergeCell ref="Z37:AC37"/>
    <mergeCell ref="BK43:BN46"/>
    <mergeCell ref="C45:P47"/>
    <mergeCell ref="Q45:R47"/>
    <mergeCell ref="T46:W46"/>
    <mergeCell ref="C48:AD49"/>
    <mergeCell ref="AE48:BO49"/>
    <mergeCell ref="C42:J44"/>
    <mergeCell ref="K42:L44"/>
    <mergeCell ref="AE42:BG47"/>
    <mergeCell ref="BH42:BI47"/>
    <mergeCell ref="N43:Q43"/>
    <mergeCell ref="T43:W43"/>
    <mergeCell ref="Z43:AC43"/>
    <mergeCell ref="C50:V52"/>
    <mergeCell ref="W50:X52"/>
    <mergeCell ref="Z51:AC51"/>
    <mergeCell ref="AF51:BN69"/>
    <mergeCell ref="C53:V55"/>
    <mergeCell ref="W53:X55"/>
    <mergeCell ref="Z54:AC54"/>
    <mergeCell ref="C56:V58"/>
    <mergeCell ref="W56:X58"/>
    <mergeCell ref="Z57:AC57"/>
    <mergeCell ref="C65:V67"/>
    <mergeCell ref="W65:X67"/>
    <mergeCell ref="Z66:AC66"/>
    <mergeCell ref="C68:V70"/>
    <mergeCell ref="W68:X70"/>
    <mergeCell ref="Z69:AC69"/>
    <mergeCell ref="C59:V61"/>
    <mergeCell ref="W59:X61"/>
    <mergeCell ref="Z60:AC60"/>
    <mergeCell ref="C62:V64"/>
    <mergeCell ref="W62:X64"/>
    <mergeCell ref="Z63:AC63"/>
    <mergeCell ref="C77:V79"/>
    <mergeCell ref="W77:X79"/>
    <mergeCell ref="AE77:BG79"/>
    <mergeCell ref="BH77:BI79"/>
    <mergeCell ref="Z78:AC78"/>
    <mergeCell ref="BK78:BN78"/>
    <mergeCell ref="C71:V73"/>
    <mergeCell ref="W71:X73"/>
    <mergeCell ref="AE71:BO73"/>
    <mergeCell ref="Z72:AC72"/>
    <mergeCell ref="C74:V76"/>
    <mergeCell ref="W74:X76"/>
    <mergeCell ref="AE74:BG76"/>
    <mergeCell ref="BH74:BI76"/>
    <mergeCell ref="Z75:AC75"/>
    <mergeCell ref="BK75:BN75"/>
    <mergeCell ref="C80:AD84"/>
    <mergeCell ref="AE80:BG82"/>
    <mergeCell ref="BH80:BI82"/>
    <mergeCell ref="BK81:BN81"/>
    <mergeCell ref="AE83:BO85"/>
    <mergeCell ref="C85:F88"/>
    <mergeCell ref="G85:L88"/>
    <mergeCell ref="M85:R88"/>
    <mergeCell ref="S85:X88"/>
    <mergeCell ref="Y85:AD88"/>
    <mergeCell ref="AE86:BG88"/>
    <mergeCell ref="BH86:BI88"/>
    <mergeCell ref="BK87:BN87"/>
    <mergeCell ref="C89:F91"/>
    <mergeCell ref="AE89:BG91"/>
    <mergeCell ref="BH89:BI91"/>
    <mergeCell ref="H90:K90"/>
    <mergeCell ref="N90:Q90"/>
    <mergeCell ref="T90:W90"/>
    <mergeCell ref="Z90:AC90"/>
    <mergeCell ref="BK90:BN90"/>
    <mergeCell ref="C92:F94"/>
    <mergeCell ref="AE92:BG94"/>
    <mergeCell ref="BH92:BI94"/>
    <mergeCell ref="H93:K93"/>
    <mergeCell ref="N93:Q93"/>
    <mergeCell ref="T93:W93"/>
    <mergeCell ref="Z93:AC93"/>
    <mergeCell ref="BK93:BN93"/>
    <mergeCell ref="BK96:BN96"/>
    <mergeCell ref="C98:F100"/>
    <mergeCell ref="AE98:BG100"/>
    <mergeCell ref="BH98:BI100"/>
    <mergeCell ref="H99:K99"/>
    <mergeCell ref="N99:Q99"/>
    <mergeCell ref="T99:W99"/>
    <mergeCell ref="Z99:AC99"/>
    <mergeCell ref="BK99:BN99"/>
    <mergeCell ref="C95:F97"/>
    <mergeCell ref="AE95:BG97"/>
    <mergeCell ref="BH95:BI97"/>
    <mergeCell ref="H96:K96"/>
    <mergeCell ref="N96:Q96"/>
    <mergeCell ref="T96:W96"/>
    <mergeCell ref="Z96:AC96"/>
    <mergeCell ref="BK102:BN102"/>
    <mergeCell ref="C104:F106"/>
    <mergeCell ref="AE104:BG106"/>
    <mergeCell ref="BH104:BI106"/>
    <mergeCell ref="H105:K105"/>
    <mergeCell ref="N105:Q105"/>
    <mergeCell ref="T105:W105"/>
    <mergeCell ref="Z105:AC105"/>
    <mergeCell ref="BK105:BN105"/>
    <mergeCell ref="C101:F103"/>
    <mergeCell ref="AE101:BG103"/>
    <mergeCell ref="BH101:BI103"/>
    <mergeCell ref="H102:K102"/>
    <mergeCell ref="N102:Q102"/>
    <mergeCell ref="T102:W102"/>
    <mergeCell ref="Z102:AC102"/>
    <mergeCell ref="BK108:BN108"/>
    <mergeCell ref="C110:F112"/>
    <mergeCell ref="AE110:BG112"/>
    <mergeCell ref="BH110:BI112"/>
    <mergeCell ref="H111:K111"/>
    <mergeCell ref="N111:Q111"/>
    <mergeCell ref="T111:W111"/>
    <mergeCell ref="Z111:AC111"/>
    <mergeCell ref="BK111:BN111"/>
    <mergeCell ref="C107:F109"/>
    <mergeCell ref="AE107:BG109"/>
    <mergeCell ref="BH107:BI109"/>
    <mergeCell ref="H108:K108"/>
    <mergeCell ref="N108:Q108"/>
    <mergeCell ref="T108:W108"/>
    <mergeCell ref="Z108:AC108"/>
    <mergeCell ref="BK114:BN114"/>
    <mergeCell ref="C116:F118"/>
    <mergeCell ref="AE116:BG118"/>
    <mergeCell ref="BH116:BI118"/>
    <mergeCell ref="H117:K117"/>
    <mergeCell ref="N117:Q117"/>
    <mergeCell ref="T117:W117"/>
    <mergeCell ref="Z117:AC117"/>
    <mergeCell ref="BK117:BN117"/>
    <mergeCell ref="C113:F115"/>
    <mergeCell ref="AE113:BG115"/>
    <mergeCell ref="BH113:BI115"/>
    <mergeCell ref="H114:K114"/>
    <mergeCell ref="N114:Q114"/>
    <mergeCell ref="T114:W114"/>
    <mergeCell ref="Z114:AC114"/>
    <mergeCell ref="Z126:AC126"/>
    <mergeCell ref="BK120:BN120"/>
    <mergeCell ref="C122:F124"/>
    <mergeCell ref="AE122:BG124"/>
    <mergeCell ref="BH122:BI124"/>
    <mergeCell ref="H123:K123"/>
    <mergeCell ref="N123:Q123"/>
    <mergeCell ref="T123:W123"/>
    <mergeCell ref="Z123:AC123"/>
    <mergeCell ref="BK123:BN123"/>
    <mergeCell ref="C119:F121"/>
    <mergeCell ref="AE119:BG121"/>
    <mergeCell ref="BH119:BI121"/>
    <mergeCell ref="H120:K120"/>
    <mergeCell ref="N120:Q120"/>
    <mergeCell ref="T120:W120"/>
    <mergeCell ref="Z120:AC120"/>
    <mergeCell ref="C131:F136"/>
    <mergeCell ref="AE131:BG133"/>
    <mergeCell ref="BH131:BI133"/>
    <mergeCell ref="H132:K135"/>
    <mergeCell ref="BK132:BN132"/>
    <mergeCell ref="AE134:BG136"/>
    <mergeCell ref="BH134:BI136"/>
    <mergeCell ref="BK135:BN135"/>
    <mergeCell ref="BK126:BN126"/>
    <mergeCell ref="C128:F130"/>
    <mergeCell ref="AE128:BG130"/>
    <mergeCell ref="BH128:BI130"/>
    <mergeCell ref="H129:I129"/>
    <mergeCell ref="J129:K129"/>
    <mergeCell ref="N129:Q129"/>
    <mergeCell ref="T129:W129"/>
    <mergeCell ref="Z129:AC129"/>
    <mergeCell ref="BK129:BN129"/>
    <mergeCell ref="C125:F127"/>
    <mergeCell ref="AE125:BG127"/>
    <mergeCell ref="BH125:BI127"/>
    <mergeCell ref="H126:K126"/>
    <mergeCell ref="N126:Q126"/>
    <mergeCell ref="T126:W126"/>
  </mergeCells>
  <dataValidations count="2">
    <dataValidation type="decimal" allowBlank="1" showInputMessage="1" showErrorMessage="1" errorTitle="Invalid Station" error="Please do not include a &quot;+&quot; in the station." sqref="AM14:AP14" xr:uid="{C7712F5E-8769-4C39-918F-B7CABFC047D5}">
      <formula1>0</formula1>
      <formula2>1000000</formula2>
    </dataValidation>
    <dataValidation type="date" allowBlank="1" showInputMessage="1" showErrorMessage="1" sqref="J11:N11 J14:N14" xr:uid="{9811726D-A906-4CCB-BEFF-B12BB2CF7770}">
      <formula1>1</formula1>
      <formula2>401768</formula2>
    </dataValidation>
  </dataValidations>
  <printOptions horizontalCentered="1" verticalCentered="1"/>
  <pageMargins left="0" right="0" top="0" bottom="0" header="0" footer="0"/>
  <pageSetup scale="73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EBCD68-8F55-4E8C-BAFB-000E7606AB93}">
          <x14:formula1>
            <xm:f>Control!$F$2:$F$3</xm:f>
          </x14:formula1>
          <xm:sqref>AY11:BA11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E496-FAFB-4789-BD6B-22ABFAA5FEEA}">
  <sheetPr codeName="Sheet5">
    <pageSetUpPr fitToPage="1"/>
  </sheetPr>
  <dimension ref="A1:CA140"/>
  <sheetViews>
    <sheetView showGridLines="0" showRowColHeaders="0" workbookViewId="0">
      <selection activeCell="J11" sqref="J11:N11"/>
    </sheetView>
  </sheetViews>
  <sheetFormatPr defaultColWidth="0" defaultRowHeight="0" customHeight="1" zeroHeight="1" x14ac:dyDescent="0.2"/>
  <cols>
    <col min="1" max="1" width="1.7109375" style="12" customWidth="1"/>
    <col min="2" max="2" width="0.85546875" style="12" customWidth="1"/>
    <col min="3" max="5" width="3.7109375" style="12" customWidth="1"/>
    <col min="6" max="7" width="0.85546875" style="12" customWidth="1"/>
    <col min="8" max="10" width="3.7109375" style="12" customWidth="1"/>
    <col min="11" max="11" width="2.7109375" style="12" customWidth="1"/>
    <col min="12" max="13" width="0.85546875" style="12" customWidth="1"/>
    <col min="14" max="17" width="2.7109375" style="12" customWidth="1"/>
    <col min="18" max="19" width="0.85546875" style="12" customWidth="1"/>
    <col min="20" max="23" width="2.7109375" style="12" customWidth="1"/>
    <col min="24" max="25" width="0.85546875" style="12" customWidth="1"/>
    <col min="26" max="29" width="2.7109375" style="12" customWidth="1"/>
    <col min="30" max="32" width="0.85546875" style="12" customWidth="1"/>
    <col min="33" max="35" width="1.7109375" style="12" customWidth="1"/>
    <col min="36" max="36" width="2.7109375" style="12" customWidth="1"/>
    <col min="37" max="38" width="0.85546875" style="12" customWidth="1"/>
    <col min="39" max="42" width="2.7109375" style="12" customWidth="1"/>
    <col min="43" max="44" width="0.85546875" style="12" customWidth="1"/>
    <col min="45" max="47" width="1.7109375" style="12" customWidth="1"/>
    <col min="48" max="48" width="2.7109375" style="12" customWidth="1"/>
    <col min="49" max="50" width="0.85546875" style="12" customWidth="1"/>
    <col min="51" max="54" width="2.7109375" style="12" customWidth="1"/>
    <col min="55" max="56" width="0.85546875" style="12" customWidth="1"/>
    <col min="57" max="60" width="2.7109375" style="12" customWidth="1"/>
    <col min="61" max="62" width="0.85546875" style="12" customWidth="1"/>
    <col min="63" max="66" width="2.7109375" style="12" customWidth="1"/>
    <col min="67" max="68" width="0.85546875" style="12" customWidth="1"/>
    <col min="69" max="69" width="1.7109375" style="12" customWidth="1"/>
    <col min="70" max="71" width="9.140625" style="12" hidden="1" customWidth="1"/>
    <col min="72" max="72" width="16.7109375" style="12" hidden="1" customWidth="1"/>
    <col min="73" max="73" width="10.28515625" style="12" hidden="1" customWidth="1"/>
    <col min="74" max="16384" width="9.140625" style="12" hidden="1"/>
  </cols>
  <sheetData>
    <row r="1" spans="1:79" ht="8.1" customHeight="1" thickBo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127"/>
    </row>
    <row r="2" spans="1:79" ht="8.1" customHeight="1" x14ac:dyDescent="0.35">
      <c r="A2" s="24"/>
      <c r="B2" s="25"/>
      <c r="C2" s="34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87"/>
      <c r="AB2" s="87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120"/>
      <c r="BQ2" s="127"/>
    </row>
    <row r="3" spans="1:79" ht="13.35" customHeight="1" x14ac:dyDescent="0.35">
      <c r="A3" s="24"/>
      <c r="B3" s="26"/>
      <c r="C3" s="35"/>
      <c r="D3" s="40"/>
      <c r="E3" s="40"/>
      <c r="F3" s="40"/>
      <c r="G3" s="40"/>
      <c r="H3" s="40"/>
      <c r="I3" s="40"/>
      <c r="J3" s="40"/>
      <c r="K3" s="40"/>
      <c r="L3" s="35" t="s">
        <v>244</v>
      </c>
      <c r="M3" s="40"/>
      <c r="N3" s="40"/>
      <c r="O3" s="35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88"/>
      <c r="AB3" s="88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765" t="s">
        <v>215</v>
      </c>
      <c r="BB3" s="765"/>
      <c r="BC3" s="765"/>
      <c r="BD3" s="765"/>
      <c r="BE3" s="765"/>
      <c r="BF3" s="765"/>
      <c r="BG3" s="765"/>
      <c r="BH3" s="765"/>
      <c r="BI3" s="765"/>
      <c r="BJ3" s="765"/>
      <c r="BK3" s="765"/>
      <c r="BL3" s="765"/>
      <c r="BM3" s="765"/>
      <c r="BN3" s="765"/>
      <c r="BO3" s="765"/>
      <c r="BP3" s="121"/>
      <c r="BQ3" s="127"/>
      <c r="BZ3" s="13"/>
      <c r="CA3" s="13"/>
    </row>
    <row r="4" spans="1:79" ht="13.35" customHeight="1" x14ac:dyDescent="0.25">
      <c r="A4" s="24"/>
      <c r="B4" s="27"/>
      <c r="C4" s="36"/>
      <c r="D4" s="36"/>
      <c r="E4" s="36"/>
      <c r="F4" s="36"/>
      <c r="G4" s="36"/>
      <c r="H4" s="36"/>
      <c r="I4" s="36"/>
      <c r="J4" s="48"/>
      <c r="K4" s="48"/>
      <c r="L4" s="35" t="s">
        <v>246</v>
      </c>
      <c r="M4" s="48"/>
      <c r="N4" s="48"/>
      <c r="O4" s="35"/>
      <c r="P4" s="48"/>
      <c r="Q4" s="38"/>
      <c r="R4" s="38"/>
      <c r="S4" s="38"/>
      <c r="T4" s="38"/>
      <c r="U4" s="74"/>
      <c r="V4" s="74"/>
      <c r="W4" s="74"/>
      <c r="X4" s="74"/>
      <c r="Y4" s="74"/>
      <c r="Z4" s="74"/>
      <c r="AA4" s="89"/>
      <c r="AB4" s="89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765"/>
      <c r="BB4" s="765"/>
      <c r="BC4" s="765"/>
      <c r="BD4" s="765"/>
      <c r="BE4" s="765"/>
      <c r="BF4" s="765"/>
      <c r="BG4" s="765"/>
      <c r="BH4" s="765"/>
      <c r="BI4" s="765"/>
      <c r="BJ4" s="765"/>
      <c r="BK4" s="765"/>
      <c r="BL4" s="765"/>
      <c r="BM4" s="765"/>
      <c r="BN4" s="765"/>
      <c r="BO4" s="765"/>
      <c r="BP4" s="121"/>
      <c r="BQ4" s="127"/>
      <c r="BZ4" s="13"/>
      <c r="CA4" s="13"/>
    </row>
    <row r="5" spans="1:79" ht="20.100000000000001" customHeight="1" x14ac:dyDescent="0.2">
      <c r="A5" s="24"/>
      <c r="B5" s="27"/>
      <c r="C5" s="37"/>
      <c r="D5" s="37"/>
      <c r="E5" s="37"/>
      <c r="F5" s="37"/>
      <c r="G5" s="37"/>
      <c r="H5" s="38"/>
      <c r="I5" s="38"/>
      <c r="J5" s="49"/>
      <c r="K5" s="49"/>
      <c r="L5" s="49"/>
      <c r="M5" s="49"/>
      <c r="N5" s="49"/>
      <c r="O5" s="766" t="s">
        <v>59</v>
      </c>
      <c r="P5" s="766"/>
      <c r="Q5" s="766"/>
      <c r="R5" s="766"/>
      <c r="S5" s="766"/>
      <c r="T5" s="766"/>
      <c r="U5" s="767">
        <f>Control!$A$2</f>
        <v>45044</v>
      </c>
      <c r="V5" s="767"/>
      <c r="W5" s="767"/>
      <c r="X5" s="767"/>
      <c r="Y5" s="767"/>
      <c r="Z5" s="767"/>
      <c r="AA5" s="75"/>
      <c r="AB5" s="75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765"/>
      <c r="BB5" s="765"/>
      <c r="BC5" s="765"/>
      <c r="BD5" s="765"/>
      <c r="BE5" s="765"/>
      <c r="BF5" s="765"/>
      <c r="BG5" s="765"/>
      <c r="BH5" s="765"/>
      <c r="BI5" s="765"/>
      <c r="BJ5" s="765"/>
      <c r="BK5" s="765"/>
      <c r="BL5" s="765"/>
      <c r="BM5" s="765"/>
      <c r="BN5" s="765"/>
      <c r="BO5" s="765"/>
      <c r="BP5" s="121"/>
      <c r="BQ5" s="127"/>
    </row>
    <row r="6" spans="1:79" ht="3.95" customHeight="1" x14ac:dyDescent="0.2">
      <c r="A6" s="24"/>
      <c r="B6" s="27"/>
      <c r="C6" s="37"/>
      <c r="D6" s="37"/>
      <c r="E6" s="37"/>
      <c r="F6" s="37"/>
      <c r="G6" s="37"/>
      <c r="H6" s="38"/>
      <c r="I6" s="38"/>
      <c r="J6" s="49"/>
      <c r="K6" s="49"/>
      <c r="L6" s="49"/>
      <c r="M6" s="49"/>
      <c r="N6" s="49"/>
      <c r="O6" s="38"/>
      <c r="P6" s="38"/>
      <c r="Q6" s="38"/>
      <c r="R6" s="38"/>
      <c r="S6" s="38"/>
      <c r="T6" s="38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121"/>
      <c r="BQ6" s="127"/>
    </row>
    <row r="7" spans="1:79" ht="12.75" x14ac:dyDescent="0.2">
      <c r="A7" s="24"/>
      <c r="B7" s="27"/>
      <c r="C7" s="740" t="s">
        <v>1</v>
      </c>
      <c r="D7" s="740"/>
      <c r="E7" s="740"/>
      <c r="F7" s="740"/>
      <c r="G7" s="740"/>
      <c r="H7" s="740"/>
      <c r="I7" s="743"/>
      <c r="J7" s="768" t="str">
        <f>IF('Test Results'!G7="","",'Test Results'!G7)</f>
        <v/>
      </c>
      <c r="K7" s="769"/>
      <c r="L7" s="769"/>
      <c r="M7" s="769"/>
      <c r="N7" s="769"/>
      <c r="O7" s="769"/>
      <c r="P7" s="769"/>
      <c r="Q7" s="770"/>
      <c r="R7" s="50"/>
      <c r="S7" s="38"/>
      <c r="T7" s="38" t="s">
        <v>111</v>
      </c>
      <c r="U7" s="38"/>
      <c r="V7" s="38"/>
      <c r="W7" s="38"/>
      <c r="X7" s="38"/>
      <c r="Y7" s="38"/>
      <c r="Z7" s="38"/>
      <c r="AA7" s="768" t="str">
        <f>IF('Test Results'!G11="","",'Test Results'!G11)</f>
        <v/>
      </c>
      <c r="AB7" s="769"/>
      <c r="AC7" s="769"/>
      <c r="AD7" s="769"/>
      <c r="AE7" s="769"/>
      <c r="AF7" s="769"/>
      <c r="AG7" s="769"/>
      <c r="AH7" s="769"/>
      <c r="AI7" s="769"/>
      <c r="AJ7" s="769"/>
      <c r="AK7" s="769"/>
      <c r="AL7" s="769"/>
      <c r="AM7" s="769"/>
      <c r="AN7" s="769"/>
      <c r="AO7" s="769"/>
      <c r="AP7" s="769"/>
      <c r="AQ7" s="769"/>
      <c r="AR7" s="769"/>
      <c r="AS7" s="769"/>
      <c r="AT7" s="769"/>
      <c r="AU7" s="770"/>
      <c r="AV7" s="758" t="s">
        <v>3</v>
      </c>
      <c r="AW7" s="758"/>
      <c r="AX7" s="758"/>
      <c r="AY7" s="759"/>
      <c r="AZ7" s="760" t="str">
        <f>IF('Test Results'!AE7="","",'Test Results'!AE7)</f>
        <v/>
      </c>
      <c r="BA7" s="761"/>
      <c r="BB7" s="105"/>
      <c r="BC7" s="758" t="s">
        <v>242</v>
      </c>
      <c r="BD7" s="758"/>
      <c r="BE7" s="758"/>
      <c r="BF7" s="758"/>
      <c r="BG7" s="758"/>
      <c r="BH7" s="771">
        <v>3</v>
      </c>
      <c r="BI7" s="772"/>
      <c r="BJ7" s="773"/>
      <c r="BK7" s="113"/>
      <c r="BL7" s="113"/>
      <c r="BM7" s="113"/>
      <c r="BN7" s="113"/>
      <c r="BO7" s="105"/>
      <c r="BP7" s="121"/>
      <c r="BQ7" s="127"/>
    </row>
    <row r="8" spans="1:79" ht="8.1" customHeight="1" x14ac:dyDescent="0.2">
      <c r="A8" s="24"/>
      <c r="B8" s="27"/>
      <c r="C8" s="38"/>
      <c r="D8" s="38"/>
      <c r="E8" s="38"/>
      <c r="F8" s="38"/>
      <c r="G8" s="38"/>
      <c r="H8" s="38"/>
      <c r="I8" s="38"/>
      <c r="J8" s="50"/>
      <c r="K8" s="50"/>
      <c r="L8" s="50"/>
      <c r="M8" s="50"/>
      <c r="N8" s="50"/>
      <c r="O8" s="50"/>
      <c r="P8" s="50"/>
      <c r="Q8" s="50"/>
      <c r="R8" s="5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121"/>
      <c r="BQ8" s="127"/>
    </row>
    <row r="9" spans="1:79" ht="12.75" x14ac:dyDescent="0.2">
      <c r="A9" s="24"/>
      <c r="B9" s="27"/>
      <c r="C9" s="740" t="s">
        <v>5</v>
      </c>
      <c r="D9" s="740"/>
      <c r="E9" s="740"/>
      <c r="F9" s="740"/>
      <c r="G9" s="740"/>
      <c r="H9" s="740"/>
      <c r="I9" s="743"/>
      <c r="J9" s="755" t="str">
        <f>IF('Test Results'!G9="","",'Test Results'!G9)</f>
        <v/>
      </c>
      <c r="K9" s="756"/>
      <c r="L9" s="756"/>
      <c r="M9" s="756"/>
      <c r="N9" s="756"/>
      <c r="O9" s="756"/>
      <c r="P9" s="756"/>
      <c r="Q9" s="756"/>
      <c r="R9" s="756"/>
      <c r="S9" s="756"/>
      <c r="T9" s="756"/>
      <c r="U9" s="756"/>
      <c r="V9" s="756"/>
      <c r="W9" s="756"/>
      <c r="X9" s="756"/>
      <c r="Y9" s="756"/>
      <c r="Z9" s="756"/>
      <c r="AA9" s="756"/>
      <c r="AB9" s="756"/>
      <c r="AC9" s="756"/>
      <c r="AD9" s="756"/>
      <c r="AE9" s="756"/>
      <c r="AF9" s="756"/>
      <c r="AG9" s="757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758" t="s">
        <v>241</v>
      </c>
      <c r="AW9" s="758"/>
      <c r="AX9" s="758"/>
      <c r="AY9" s="759"/>
      <c r="AZ9" s="760" t="str">
        <f>IF('Test Results'!AM9="","",'Test Results'!AM9)</f>
        <v/>
      </c>
      <c r="BA9" s="761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121"/>
      <c r="BQ9" s="127"/>
    </row>
    <row r="10" spans="1:79" ht="8.1" customHeight="1" x14ac:dyDescent="0.2">
      <c r="A10" s="24"/>
      <c r="B10" s="27"/>
      <c r="C10" s="38"/>
      <c r="D10" s="38"/>
      <c r="E10" s="38"/>
      <c r="F10" s="38"/>
      <c r="G10" s="38"/>
      <c r="H10" s="38"/>
      <c r="I10" s="38"/>
      <c r="J10" s="50"/>
      <c r="K10" s="50"/>
      <c r="L10" s="50"/>
      <c r="M10" s="50"/>
      <c r="N10" s="50"/>
      <c r="O10" s="50"/>
      <c r="P10" s="50"/>
      <c r="Q10" s="50"/>
      <c r="R10" s="5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121"/>
      <c r="BQ10" s="127"/>
    </row>
    <row r="11" spans="1:79" ht="12.75" customHeight="1" x14ac:dyDescent="0.2">
      <c r="A11" s="24"/>
      <c r="B11" s="27"/>
      <c r="C11" s="740" t="s">
        <v>218</v>
      </c>
      <c r="D11" s="740"/>
      <c r="E11" s="740"/>
      <c r="F11" s="740"/>
      <c r="G11" s="740"/>
      <c r="H11" s="740"/>
      <c r="I11" s="743"/>
      <c r="J11" s="747"/>
      <c r="K11" s="748"/>
      <c r="L11" s="748"/>
      <c r="M11" s="748"/>
      <c r="N11" s="749"/>
      <c r="O11" s="750" t="s">
        <v>217</v>
      </c>
      <c r="P11" s="741"/>
      <c r="Q11" s="741"/>
      <c r="R11" s="741"/>
      <c r="S11" s="741"/>
      <c r="T11" s="742"/>
      <c r="U11" s="751"/>
      <c r="V11" s="752"/>
      <c r="W11" s="752"/>
      <c r="X11" s="752"/>
      <c r="Y11" s="752"/>
      <c r="Z11" s="752"/>
      <c r="AA11" s="752"/>
      <c r="AB11" s="752"/>
      <c r="AC11" s="752"/>
      <c r="AD11" s="752"/>
      <c r="AE11" s="752"/>
      <c r="AF11" s="752"/>
      <c r="AG11" s="753"/>
      <c r="AH11" s="63"/>
      <c r="AI11" s="63"/>
      <c r="AJ11" s="63"/>
      <c r="AK11" s="63"/>
      <c r="AL11" s="63"/>
      <c r="AM11" s="63"/>
      <c r="AN11" s="63"/>
      <c r="AO11" s="63"/>
      <c r="AP11" s="740" t="s">
        <v>112</v>
      </c>
      <c r="AQ11" s="740"/>
      <c r="AR11" s="740"/>
      <c r="AS11" s="740"/>
      <c r="AT11" s="740"/>
      <c r="AU11" s="740"/>
      <c r="AV11" s="740"/>
      <c r="AW11" s="740"/>
      <c r="AX11" s="103"/>
      <c r="AY11" s="762"/>
      <c r="AZ11" s="763"/>
      <c r="BA11" s="764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121"/>
      <c r="BQ11" s="127"/>
    </row>
    <row r="12" spans="1:79" ht="3.95" customHeight="1" x14ac:dyDescent="0.2">
      <c r="A12" s="24"/>
      <c r="B12" s="27"/>
      <c r="C12" s="38"/>
      <c r="D12" s="38"/>
      <c r="E12" s="38"/>
      <c r="F12" s="38"/>
      <c r="G12" s="38"/>
      <c r="H12" s="38"/>
      <c r="I12" s="38"/>
      <c r="J12" s="739"/>
      <c r="K12" s="739"/>
      <c r="L12" s="739"/>
      <c r="M12" s="739"/>
      <c r="N12" s="739"/>
      <c r="O12" s="50"/>
      <c r="P12" s="50"/>
      <c r="Q12" s="50"/>
      <c r="R12" s="5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121"/>
      <c r="BQ12" s="127"/>
    </row>
    <row r="13" spans="1:79" ht="3.95" customHeight="1" x14ac:dyDescent="0.2">
      <c r="A13" s="24"/>
      <c r="B13" s="27"/>
      <c r="C13" s="38"/>
      <c r="D13" s="38"/>
      <c r="E13" s="38"/>
      <c r="F13" s="38"/>
      <c r="G13" s="38"/>
      <c r="H13" s="38"/>
      <c r="I13" s="38"/>
      <c r="J13" s="50"/>
      <c r="K13" s="50"/>
      <c r="L13" s="50"/>
      <c r="M13" s="50"/>
      <c r="N13" s="50"/>
      <c r="O13" s="50"/>
      <c r="P13" s="50"/>
      <c r="Q13" s="50"/>
      <c r="R13" s="5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121"/>
      <c r="BQ13" s="127"/>
    </row>
    <row r="14" spans="1:79" ht="12.75" customHeight="1" x14ac:dyDescent="0.2">
      <c r="A14" s="24"/>
      <c r="B14" s="27"/>
      <c r="C14" s="740" t="s">
        <v>219</v>
      </c>
      <c r="D14" s="740"/>
      <c r="E14" s="740"/>
      <c r="F14" s="740"/>
      <c r="G14" s="740"/>
      <c r="H14" s="740"/>
      <c r="I14" s="743"/>
      <c r="J14" s="747"/>
      <c r="K14" s="748"/>
      <c r="L14" s="748"/>
      <c r="M14" s="748"/>
      <c r="N14" s="749"/>
      <c r="O14" s="750" t="s">
        <v>213</v>
      </c>
      <c r="P14" s="741"/>
      <c r="Q14" s="741"/>
      <c r="R14" s="741"/>
      <c r="S14" s="741"/>
      <c r="T14" s="742"/>
      <c r="U14" s="751"/>
      <c r="V14" s="752"/>
      <c r="W14" s="752"/>
      <c r="X14" s="752"/>
      <c r="Y14" s="752"/>
      <c r="Z14" s="752"/>
      <c r="AA14" s="752"/>
      <c r="AB14" s="752"/>
      <c r="AC14" s="752"/>
      <c r="AD14" s="752"/>
      <c r="AE14" s="752"/>
      <c r="AF14" s="752"/>
      <c r="AG14" s="753"/>
      <c r="AH14" s="754" t="s">
        <v>220</v>
      </c>
      <c r="AI14" s="740"/>
      <c r="AJ14" s="740"/>
      <c r="AK14" s="740"/>
      <c r="AL14" s="743"/>
      <c r="AM14" s="732"/>
      <c r="AN14" s="733"/>
      <c r="AO14" s="733"/>
      <c r="AP14" s="734"/>
      <c r="AQ14" s="63"/>
      <c r="AR14" s="735" t="s">
        <v>113</v>
      </c>
      <c r="AS14" s="735"/>
      <c r="AT14" s="735"/>
      <c r="AU14" s="735"/>
      <c r="AV14" s="735"/>
      <c r="AW14" s="735"/>
      <c r="AX14" s="63"/>
      <c r="AY14" s="736"/>
      <c r="AZ14" s="737"/>
      <c r="BA14" s="738"/>
      <c r="BB14" s="38"/>
      <c r="BC14" s="38"/>
      <c r="BD14" s="38"/>
      <c r="BE14" s="38"/>
      <c r="BF14" s="38"/>
      <c r="BG14" s="38"/>
      <c r="BH14" s="38"/>
      <c r="BI14" s="38"/>
      <c r="BJ14" s="38"/>
      <c r="BK14" s="63"/>
      <c r="BL14" s="63"/>
      <c r="BM14" s="63"/>
      <c r="BN14" s="63"/>
      <c r="BO14" s="38"/>
      <c r="BP14" s="121"/>
      <c r="BQ14" s="127"/>
    </row>
    <row r="15" spans="1:79" ht="8.1" customHeight="1" x14ac:dyDescent="0.2">
      <c r="A15" s="24"/>
      <c r="B15" s="27"/>
      <c r="C15" s="38"/>
      <c r="D15" s="38"/>
      <c r="E15" s="38"/>
      <c r="F15" s="38"/>
      <c r="G15" s="38"/>
      <c r="H15" s="38"/>
      <c r="I15" s="38"/>
      <c r="J15" s="807"/>
      <c r="K15" s="807"/>
      <c r="L15" s="807"/>
      <c r="M15" s="807"/>
      <c r="N15" s="807"/>
      <c r="O15" s="50"/>
      <c r="P15" s="50"/>
      <c r="Q15" s="50"/>
      <c r="R15" s="5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735"/>
      <c r="AS15" s="735"/>
      <c r="AT15" s="735"/>
      <c r="AU15" s="735"/>
      <c r="AV15" s="735"/>
      <c r="AW15" s="735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121"/>
      <c r="BQ15" s="127"/>
    </row>
    <row r="16" spans="1:79" ht="12.75" x14ac:dyDescent="0.2">
      <c r="A16" s="24"/>
      <c r="B16" s="27"/>
      <c r="C16" s="740" t="s">
        <v>114</v>
      </c>
      <c r="D16" s="740"/>
      <c r="E16" s="740"/>
      <c r="F16" s="740"/>
      <c r="G16" s="740"/>
      <c r="H16" s="740"/>
      <c r="I16" s="740"/>
      <c r="J16" s="740"/>
      <c r="K16" s="741" t="s">
        <v>221</v>
      </c>
      <c r="L16" s="741"/>
      <c r="M16" s="741"/>
      <c r="N16" s="741"/>
      <c r="O16" s="742"/>
      <c r="P16" s="610"/>
      <c r="Q16" s="611"/>
      <c r="R16" s="729" t="s">
        <v>66</v>
      </c>
      <c r="S16" s="613"/>
      <c r="T16" s="613"/>
      <c r="U16" s="38"/>
      <c r="V16" s="63"/>
      <c r="W16" s="740" t="s">
        <v>222</v>
      </c>
      <c r="X16" s="740"/>
      <c r="Y16" s="740"/>
      <c r="Z16" s="743"/>
      <c r="AA16" s="610"/>
      <c r="AB16" s="611"/>
      <c r="AC16" s="729" t="s">
        <v>66</v>
      </c>
      <c r="AD16" s="613"/>
      <c r="AE16" s="613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63"/>
      <c r="AR16" s="735"/>
      <c r="AS16" s="735"/>
      <c r="AT16" s="735"/>
      <c r="AU16" s="735"/>
      <c r="AV16" s="735"/>
      <c r="AW16" s="735"/>
      <c r="AX16" s="63"/>
      <c r="AY16" s="63"/>
      <c r="AZ16" s="63"/>
      <c r="BA16" s="63"/>
      <c r="BB16" s="38"/>
      <c r="BC16" s="38"/>
      <c r="BD16" s="38"/>
      <c r="BE16" s="38"/>
      <c r="BF16" s="38"/>
      <c r="BG16" s="38"/>
      <c r="BH16" s="38"/>
      <c r="BI16" s="38"/>
      <c r="BJ16" s="38"/>
      <c r="BK16" s="63"/>
      <c r="BL16" s="63"/>
      <c r="BM16" s="63"/>
      <c r="BN16" s="63"/>
      <c r="BO16" s="38"/>
      <c r="BP16" s="121"/>
      <c r="BQ16" s="127"/>
    </row>
    <row r="17" spans="1:69" ht="3.95" customHeight="1" x14ac:dyDescent="0.2">
      <c r="A17" s="24"/>
      <c r="B17" s="27"/>
      <c r="C17" s="38"/>
      <c r="D17" s="38"/>
      <c r="E17" s="38"/>
      <c r="F17" s="38"/>
      <c r="G17" s="38"/>
      <c r="H17" s="38"/>
      <c r="I17" s="38"/>
      <c r="J17" s="50"/>
      <c r="K17" s="50"/>
      <c r="L17" s="50"/>
      <c r="M17" s="50"/>
      <c r="N17" s="50"/>
      <c r="O17" s="50"/>
      <c r="P17" s="50"/>
      <c r="Q17" s="50"/>
      <c r="R17" s="5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121"/>
      <c r="BQ17" s="127"/>
    </row>
    <row r="18" spans="1:69" ht="3.95" customHeight="1" thickBot="1" x14ac:dyDescent="0.25">
      <c r="A18" s="24"/>
      <c r="B18" s="27"/>
      <c r="C18" s="38"/>
      <c r="D18" s="38"/>
      <c r="E18" s="38"/>
      <c r="F18" s="38"/>
      <c r="G18" s="38"/>
      <c r="H18" s="38"/>
      <c r="I18" s="38"/>
      <c r="J18" s="50"/>
      <c r="K18" s="50"/>
      <c r="L18" s="50"/>
      <c r="M18" s="50"/>
      <c r="N18" s="50"/>
      <c r="O18" s="50"/>
      <c r="P18" s="50"/>
      <c r="Q18" s="50"/>
      <c r="R18" s="5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121"/>
      <c r="BQ18" s="127"/>
    </row>
    <row r="19" spans="1:69" ht="13.5" thickTop="1" x14ac:dyDescent="0.2">
      <c r="A19" s="24"/>
      <c r="B19" s="28"/>
      <c r="C19" s="641" t="s">
        <v>115</v>
      </c>
      <c r="D19" s="642"/>
      <c r="E19" s="642"/>
      <c r="F19" s="642"/>
      <c r="G19" s="642"/>
      <c r="H19" s="642"/>
      <c r="I19" s="642"/>
      <c r="J19" s="642"/>
      <c r="K19" s="642"/>
      <c r="L19" s="673"/>
      <c r="M19" s="641">
        <v>1</v>
      </c>
      <c r="N19" s="719"/>
      <c r="O19" s="719"/>
      <c r="P19" s="719"/>
      <c r="Q19" s="719"/>
      <c r="R19" s="727"/>
      <c r="S19" s="641">
        <v>2</v>
      </c>
      <c r="T19" s="719"/>
      <c r="U19" s="719"/>
      <c r="V19" s="719"/>
      <c r="W19" s="719"/>
      <c r="X19" s="727"/>
      <c r="Y19" s="641">
        <v>3</v>
      </c>
      <c r="Z19" s="719"/>
      <c r="AA19" s="719"/>
      <c r="AB19" s="719"/>
      <c r="AC19" s="719"/>
      <c r="AD19" s="730"/>
      <c r="AE19" s="642" t="s">
        <v>116</v>
      </c>
      <c r="AF19" s="719"/>
      <c r="AG19" s="719"/>
      <c r="AH19" s="719"/>
      <c r="AI19" s="719"/>
      <c r="AJ19" s="719"/>
      <c r="AK19" s="719"/>
      <c r="AL19" s="719"/>
      <c r="AM19" s="719"/>
      <c r="AN19" s="719"/>
      <c r="AO19" s="719"/>
      <c r="AP19" s="719"/>
      <c r="AQ19" s="719"/>
      <c r="AR19" s="719"/>
      <c r="AS19" s="719"/>
      <c r="AT19" s="719"/>
      <c r="AU19" s="719"/>
      <c r="AV19" s="719"/>
      <c r="AW19" s="727"/>
      <c r="AX19" s="641">
        <v>1</v>
      </c>
      <c r="AY19" s="651"/>
      <c r="AZ19" s="651"/>
      <c r="BA19" s="651"/>
      <c r="BB19" s="651"/>
      <c r="BC19" s="652"/>
      <c r="BD19" s="641">
        <v>2</v>
      </c>
      <c r="BE19" s="642"/>
      <c r="BF19" s="642"/>
      <c r="BG19" s="642"/>
      <c r="BH19" s="642"/>
      <c r="BI19" s="673"/>
      <c r="BJ19" s="641">
        <v>3</v>
      </c>
      <c r="BK19" s="719"/>
      <c r="BL19" s="719"/>
      <c r="BM19" s="719"/>
      <c r="BN19" s="719"/>
      <c r="BO19" s="727"/>
      <c r="BP19" s="122"/>
      <c r="BQ19" s="127"/>
    </row>
    <row r="20" spans="1:69" ht="5.0999999999999996" customHeight="1" x14ac:dyDescent="0.2">
      <c r="A20" s="24"/>
      <c r="B20" s="27"/>
      <c r="C20" s="707"/>
      <c r="D20" s="578"/>
      <c r="E20" s="578"/>
      <c r="F20" s="578"/>
      <c r="G20" s="578"/>
      <c r="H20" s="578"/>
      <c r="I20" s="578"/>
      <c r="J20" s="578"/>
      <c r="K20" s="578"/>
      <c r="L20" s="579"/>
      <c r="M20" s="728"/>
      <c r="N20" s="657"/>
      <c r="O20" s="657"/>
      <c r="P20" s="657"/>
      <c r="Q20" s="657"/>
      <c r="R20" s="658"/>
      <c r="S20" s="728"/>
      <c r="T20" s="657"/>
      <c r="U20" s="657"/>
      <c r="V20" s="657"/>
      <c r="W20" s="657"/>
      <c r="X20" s="658"/>
      <c r="Y20" s="728"/>
      <c r="Z20" s="657"/>
      <c r="AA20" s="657"/>
      <c r="AB20" s="657"/>
      <c r="AC20" s="657"/>
      <c r="AD20" s="731"/>
      <c r="AE20" s="657"/>
      <c r="AF20" s="657"/>
      <c r="AG20" s="657"/>
      <c r="AH20" s="657"/>
      <c r="AI20" s="657"/>
      <c r="AJ20" s="657"/>
      <c r="AK20" s="657"/>
      <c r="AL20" s="657"/>
      <c r="AM20" s="657"/>
      <c r="AN20" s="657"/>
      <c r="AO20" s="657"/>
      <c r="AP20" s="657"/>
      <c r="AQ20" s="657"/>
      <c r="AR20" s="657"/>
      <c r="AS20" s="657"/>
      <c r="AT20" s="657"/>
      <c r="AU20" s="657"/>
      <c r="AV20" s="657"/>
      <c r="AW20" s="658"/>
      <c r="AX20" s="744"/>
      <c r="AY20" s="745"/>
      <c r="AZ20" s="745"/>
      <c r="BA20" s="745"/>
      <c r="BB20" s="745"/>
      <c r="BC20" s="746"/>
      <c r="BD20" s="707"/>
      <c r="BE20" s="578"/>
      <c r="BF20" s="578"/>
      <c r="BG20" s="578"/>
      <c r="BH20" s="578"/>
      <c r="BI20" s="579"/>
      <c r="BJ20" s="728"/>
      <c r="BK20" s="657"/>
      <c r="BL20" s="657"/>
      <c r="BM20" s="657"/>
      <c r="BN20" s="657"/>
      <c r="BO20" s="658"/>
      <c r="BP20" s="121"/>
      <c r="BQ20" s="127"/>
    </row>
    <row r="21" spans="1:69" ht="5.0999999999999996" customHeight="1" x14ac:dyDescent="0.2">
      <c r="A21" s="24"/>
      <c r="B21" s="27"/>
      <c r="C21" s="806" t="s">
        <v>117</v>
      </c>
      <c r="D21" s="709"/>
      <c r="E21" s="709"/>
      <c r="F21" s="709"/>
      <c r="G21" s="709"/>
      <c r="H21" s="709"/>
      <c r="I21" s="709"/>
      <c r="J21" s="709"/>
      <c r="K21" s="636" t="s">
        <v>118</v>
      </c>
      <c r="L21" s="796"/>
      <c r="M21" s="128"/>
      <c r="N21" s="44"/>
      <c r="O21" s="44"/>
      <c r="P21" s="44"/>
      <c r="Q21" s="44"/>
      <c r="R21" s="129"/>
      <c r="S21" s="44"/>
      <c r="T21" s="44"/>
      <c r="U21" s="44"/>
      <c r="V21" s="44"/>
      <c r="W21" s="44"/>
      <c r="X21" s="129"/>
      <c r="Y21" s="44"/>
      <c r="Z21" s="44"/>
      <c r="AA21" s="44"/>
      <c r="AB21" s="44"/>
      <c r="AC21" s="44"/>
      <c r="AD21" s="134"/>
      <c r="AE21" s="601" t="s">
        <v>119</v>
      </c>
      <c r="AF21" s="628"/>
      <c r="AG21" s="628"/>
      <c r="AH21" s="628"/>
      <c r="AI21" s="628"/>
      <c r="AJ21" s="628"/>
      <c r="AK21" s="628"/>
      <c r="AL21" s="628"/>
      <c r="AM21" s="628"/>
      <c r="AN21" s="628"/>
      <c r="AO21" s="628"/>
      <c r="AP21" s="628"/>
      <c r="AQ21" s="628"/>
      <c r="AR21" s="628"/>
      <c r="AS21" s="628"/>
      <c r="AT21" s="628"/>
      <c r="AU21" s="628"/>
      <c r="AV21" s="636" t="s">
        <v>120</v>
      </c>
      <c r="AW21" s="796"/>
      <c r="AX21" s="38"/>
      <c r="AY21" s="38"/>
      <c r="AZ21" s="38"/>
      <c r="BA21" s="38"/>
      <c r="BB21" s="38"/>
      <c r="BC21" s="51"/>
      <c r="BD21" s="38"/>
      <c r="BE21" s="38"/>
      <c r="BF21" s="38"/>
      <c r="BG21" s="38"/>
      <c r="BH21" s="38"/>
      <c r="BI21" s="129"/>
      <c r="BJ21" s="44"/>
      <c r="BK21" s="44"/>
      <c r="BL21" s="44"/>
      <c r="BM21" s="44"/>
      <c r="BN21" s="44"/>
      <c r="BO21" s="129"/>
      <c r="BP21" s="121"/>
      <c r="BQ21" s="127"/>
    </row>
    <row r="22" spans="1:69" ht="12.75" x14ac:dyDescent="0.2">
      <c r="A22" s="24"/>
      <c r="B22" s="27"/>
      <c r="C22" s="710"/>
      <c r="D22" s="711"/>
      <c r="E22" s="711"/>
      <c r="F22" s="711"/>
      <c r="G22" s="711"/>
      <c r="H22" s="711"/>
      <c r="I22" s="711"/>
      <c r="J22" s="711"/>
      <c r="K22" s="576"/>
      <c r="L22" s="577"/>
      <c r="M22" s="42"/>
      <c r="N22" s="610"/>
      <c r="O22" s="615"/>
      <c r="P22" s="615"/>
      <c r="Q22" s="611"/>
      <c r="R22" s="64"/>
      <c r="S22" s="38"/>
      <c r="T22" s="610"/>
      <c r="U22" s="615"/>
      <c r="V22" s="615"/>
      <c r="W22" s="611"/>
      <c r="X22" s="64"/>
      <c r="Y22" s="38"/>
      <c r="Z22" s="610"/>
      <c r="AA22" s="615"/>
      <c r="AB22" s="615"/>
      <c r="AC22" s="611"/>
      <c r="AD22" s="94"/>
      <c r="AE22" s="571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668"/>
      <c r="AS22" s="668"/>
      <c r="AT22" s="668"/>
      <c r="AU22" s="668"/>
      <c r="AV22" s="726"/>
      <c r="AW22" s="577"/>
      <c r="AX22" s="38"/>
      <c r="AY22" s="610"/>
      <c r="AZ22" s="615"/>
      <c r="BA22" s="615"/>
      <c r="BB22" s="611"/>
      <c r="BC22" s="106"/>
      <c r="BD22" s="38"/>
      <c r="BE22" s="610"/>
      <c r="BF22" s="615"/>
      <c r="BG22" s="615"/>
      <c r="BH22" s="611"/>
      <c r="BI22" s="64"/>
      <c r="BJ22" s="38"/>
      <c r="BK22" s="610"/>
      <c r="BL22" s="615"/>
      <c r="BM22" s="615"/>
      <c r="BN22" s="611"/>
      <c r="BO22" s="51"/>
      <c r="BP22" s="121"/>
      <c r="BQ22" s="127"/>
    </row>
    <row r="23" spans="1:69" ht="5.0999999999999996" customHeight="1" x14ac:dyDescent="0.2">
      <c r="A23" s="24"/>
      <c r="B23" s="27"/>
      <c r="C23" s="712"/>
      <c r="D23" s="713"/>
      <c r="E23" s="713"/>
      <c r="F23" s="713"/>
      <c r="G23" s="713"/>
      <c r="H23" s="713"/>
      <c r="I23" s="713"/>
      <c r="J23" s="713"/>
      <c r="K23" s="578"/>
      <c r="L23" s="579"/>
      <c r="M23" s="43"/>
      <c r="N23" s="45"/>
      <c r="O23" s="45"/>
      <c r="P23" s="45"/>
      <c r="Q23" s="45"/>
      <c r="R23" s="52"/>
      <c r="S23" s="45"/>
      <c r="T23" s="45"/>
      <c r="U23" s="45"/>
      <c r="V23" s="45"/>
      <c r="W23" s="45"/>
      <c r="X23" s="52"/>
      <c r="Y23" s="45"/>
      <c r="Z23" s="45"/>
      <c r="AA23" s="45"/>
      <c r="AB23" s="45"/>
      <c r="AC23" s="45"/>
      <c r="AD23" s="9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  <c r="AO23" s="575"/>
      <c r="AP23" s="575"/>
      <c r="AQ23" s="575"/>
      <c r="AR23" s="575"/>
      <c r="AS23" s="575"/>
      <c r="AT23" s="575"/>
      <c r="AU23" s="575"/>
      <c r="AV23" s="578"/>
      <c r="AW23" s="579"/>
      <c r="AX23" s="43"/>
      <c r="AY23" s="45"/>
      <c r="AZ23" s="45"/>
      <c r="BA23" s="45"/>
      <c r="BB23" s="45"/>
      <c r="BC23" s="52"/>
      <c r="BD23" s="45"/>
      <c r="BE23" s="45"/>
      <c r="BF23" s="45"/>
      <c r="BG23" s="45"/>
      <c r="BH23" s="45"/>
      <c r="BI23" s="52"/>
      <c r="BJ23" s="45"/>
      <c r="BK23" s="45"/>
      <c r="BL23" s="45"/>
      <c r="BM23" s="45"/>
      <c r="BN23" s="45"/>
      <c r="BO23" s="52"/>
      <c r="BP23" s="121"/>
      <c r="BQ23" s="127"/>
    </row>
    <row r="24" spans="1:69" ht="5.0999999999999996" customHeight="1" x14ac:dyDescent="0.2">
      <c r="A24" s="24"/>
      <c r="B24" s="27"/>
      <c r="C24" s="806" t="s">
        <v>121</v>
      </c>
      <c r="D24" s="709"/>
      <c r="E24" s="709"/>
      <c r="F24" s="709"/>
      <c r="G24" s="709"/>
      <c r="H24" s="709"/>
      <c r="I24" s="709"/>
      <c r="J24" s="709"/>
      <c r="K24" s="636" t="s">
        <v>122</v>
      </c>
      <c r="L24" s="796"/>
      <c r="M24" s="130"/>
      <c r="N24" s="44"/>
      <c r="O24" s="44"/>
      <c r="P24" s="44"/>
      <c r="Q24" s="44"/>
      <c r="R24" s="132"/>
      <c r="S24" s="44"/>
      <c r="T24" s="44"/>
      <c r="U24" s="44"/>
      <c r="V24" s="44"/>
      <c r="W24" s="44"/>
      <c r="X24" s="129"/>
      <c r="Y24" s="44"/>
      <c r="Z24" s="44"/>
      <c r="AA24" s="44"/>
      <c r="AB24" s="44"/>
      <c r="AC24" s="44"/>
      <c r="AD24" s="134"/>
      <c r="AE24" s="601" t="s">
        <v>123</v>
      </c>
      <c r="AF24" s="628"/>
      <c r="AG24" s="628"/>
      <c r="AH24" s="628"/>
      <c r="AI24" s="628"/>
      <c r="AJ24" s="628"/>
      <c r="AK24" s="628"/>
      <c r="AL24" s="628"/>
      <c r="AM24" s="628"/>
      <c r="AN24" s="628"/>
      <c r="AO24" s="628"/>
      <c r="AP24" s="628"/>
      <c r="AQ24" s="628"/>
      <c r="AR24" s="628"/>
      <c r="AS24" s="628"/>
      <c r="AT24" s="628"/>
      <c r="AU24" s="628"/>
      <c r="AV24" s="636" t="s">
        <v>124</v>
      </c>
      <c r="AW24" s="796"/>
      <c r="AX24" s="38"/>
      <c r="AY24" s="38"/>
      <c r="AZ24" s="38"/>
      <c r="BA24" s="38"/>
      <c r="BB24" s="38"/>
      <c r="BC24" s="51"/>
      <c r="BD24" s="38"/>
      <c r="BE24" s="38"/>
      <c r="BF24" s="38"/>
      <c r="BG24" s="38"/>
      <c r="BH24" s="38"/>
      <c r="BI24" s="51"/>
      <c r="BJ24" s="38"/>
      <c r="BK24" s="38"/>
      <c r="BL24" s="38"/>
      <c r="BM24" s="38"/>
      <c r="BN24" s="38"/>
      <c r="BO24" s="51"/>
      <c r="BP24" s="121"/>
      <c r="BQ24" s="127"/>
    </row>
    <row r="25" spans="1:69" ht="12.75" x14ac:dyDescent="0.2">
      <c r="A25" s="24"/>
      <c r="B25" s="27"/>
      <c r="C25" s="710"/>
      <c r="D25" s="711"/>
      <c r="E25" s="711"/>
      <c r="F25" s="711"/>
      <c r="G25" s="711"/>
      <c r="H25" s="711"/>
      <c r="I25" s="711"/>
      <c r="J25" s="711"/>
      <c r="K25" s="576"/>
      <c r="L25" s="577"/>
      <c r="M25" s="55"/>
      <c r="N25" s="610"/>
      <c r="O25" s="615"/>
      <c r="P25" s="615"/>
      <c r="Q25" s="611"/>
      <c r="R25" s="66"/>
      <c r="S25" s="38"/>
      <c r="T25" s="610"/>
      <c r="U25" s="615"/>
      <c r="V25" s="615"/>
      <c r="W25" s="611"/>
      <c r="X25" s="64"/>
      <c r="Y25" s="38"/>
      <c r="Z25" s="610"/>
      <c r="AA25" s="615"/>
      <c r="AB25" s="615"/>
      <c r="AC25" s="611"/>
      <c r="AD25" s="94"/>
      <c r="AE25" s="571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668"/>
      <c r="AS25" s="668"/>
      <c r="AT25" s="668"/>
      <c r="AU25" s="668"/>
      <c r="AV25" s="726"/>
      <c r="AW25" s="577"/>
      <c r="AX25" s="38"/>
      <c r="AY25" s="610"/>
      <c r="AZ25" s="615"/>
      <c r="BA25" s="615"/>
      <c r="BB25" s="611"/>
      <c r="BC25" s="106"/>
      <c r="BD25" s="38"/>
      <c r="BE25" s="610"/>
      <c r="BF25" s="615"/>
      <c r="BG25" s="615"/>
      <c r="BH25" s="611"/>
      <c r="BI25" s="64"/>
      <c r="BJ25" s="38"/>
      <c r="BK25" s="610"/>
      <c r="BL25" s="615"/>
      <c r="BM25" s="615"/>
      <c r="BN25" s="611"/>
      <c r="BO25" s="51"/>
      <c r="BP25" s="121"/>
      <c r="BQ25" s="127"/>
    </row>
    <row r="26" spans="1:69" ht="5.0999999999999996" customHeight="1" x14ac:dyDescent="0.2">
      <c r="A26" s="24"/>
      <c r="B26" s="27"/>
      <c r="C26" s="712"/>
      <c r="D26" s="713"/>
      <c r="E26" s="713"/>
      <c r="F26" s="713"/>
      <c r="G26" s="713"/>
      <c r="H26" s="713"/>
      <c r="I26" s="713"/>
      <c r="J26" s="713"/>
      <c r="K26" s="578"/>
      <c r="L26" s="579"/>
      <c r="M26" s="56"/>
      <c r="N26" s="45"/>
      <c r="O26" s="45"/>
      <c r="P26" s="45"/>
      <c r="Q26" s="45"/>
      <c r="R26" s="67"/>
      <c r="S26" s="45"/>
      <c r="T26" s="45"/>
      <c r="U26" s="45"/>
      <c r="V26" s="45"/>
      <c r="W26" s="45"/>
      <c r="X26" s="52"/>
      <c r="Y26" s="45"/>
      <c r="Z26" s="45"/>
      <c r="AA26" s="45"/>
      <c r="AB26" s="45"/>
      <c r="AC26" s="45"/>
      <c r="AD26" s="9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8"/>
      <c r="AW26" s="579"/>
      <c r="AX26" s="43"/>
      <c r="AY26" s="45"/>
      <c r="AZ26" s="45"/>
      <c r="BA26" s="45"/>
      <c r="BB26" s="45"/>
      <c r="BC26" s="52"/>
      <c r="BD26" s="45"/>
      <c r="BE26" s="45"/>
      <c r="BF26" s="45"/>
      <c r="BG26" s="45"/>
      <c r="BH26" s="45"/>
      <c r="BI26" s="52"/>
      <c r="BJ26" s="45"/>
      <c r="BK26" s="45"/>
      <c r="BL26" s="45"/>
      <c r="BM26" s="45"/>
      <c r="BN26" s="45"/>
      <c r="BO26" s="52"/>
      <c r="BP26" s="121"/>
      <c r="BQ26" s="127"/>
    </row>
    <row r="27" spans="1:69" ht="5.0999999999999996" customHeight="1" x14ac:dyDescent="0.2">
      <c r="A27" s="24"/>
      <c r="B27" s="27"/>
      <c r="C27" s="806" t="s">
        <v>125</v>
      </c>
      <c r="D27" s="709"/>
      <c r="E27" s="709"/>
      <c r="F27" s="709"/>
      <c r="G27" s="709"/>
      <c r="H27" s="709"/>
      <c r="I27" s="709"/>
      <c r="J27" s="709"/>
      <c r="K27" s="636" t="s">
        <v>126</v>
      </c>
      <c r="L27" s="796"/>
      <c r="M27" s="130"/>
      <c r="N27" s="44"/>
      <c r="O27" s="44"/>
      <c r="P27" s="44"/>
      <c r="Q27" s="44"/>
      <c r="R27" s="132"/>
      <c r="S27" s="44"/>
      <c r="T27" s="44"/>
      <c r="U27" s="44"/>
      <c r="V27" s="44"/>
      <c r="W27" s="44"/>
      <c r="X27" s="129"/>
      <c r="Y27" s="44"/>
      <c r="Z27" s="44"/>
      <c r="AA27" s="44"/>
      <c r="AB27" s="44"/>
      <c r="AC27" s="44"/>
      <c r="AD27" s="134"/>
      <c r="AE27" s="601" t="s">
        <v>127</v>
      </c>
      <c r="AF27" s="628"/>
      <c r="AG27" s="628"/>
      <c r="AH27" s="628"/>
      <c r="AI27" s="628"/>
      <c r="AJ27" s="628"/>
      <c r="AK27" s="628"/>
      <c r="AL27" s="628"/>
      <c r="AM27" s="628"/>
      <c r="AN27" s="628"/>
      <c r="AO27" s="628"/>
      <c r="AP27" s="628"/>
      <c r="AQ27" s="628"/>
      <c r="AR27" s="628"/>
      <c r="AS27" s="628"/>
      <c r="AT27" s="628"/>
      <c r="AU27" s="628"/>
      <c r="AV27" s="636" t="s">
        <v>128</v>
      </c>
      <c r="AW27" s="796"/>
      <c r="AX27" s="38"/>
      <c r="AY27" s="38"/>
      <c r="AZ27" s="38"/>
      <c r="BA27" s="38"/>
      <c r="BB27" s="38"/>
      <c r="BC27" s="51"/>
      <c r="BD27" s="38"/>
      <c r="BE27" s="38"/>
      <c r="BF27" s="38"/>
      <c r="BG27" s="38"/>
      <c r="BH27" s="38"/>
      <c r="BI27" s="51"/>
      <c r="BJ27" s="38"/>
      <c r="BK27" s="38"/>
      <c r="BL27" s="38"/>
      <c r="BM27" s="38"/>
      <c r="BN27" s="38"/>
      <c r="BO27" s="51"/>
      <c r="BP27" s="121"/>
      <c r="BQ27" s="127"/>
    </row>
    <row r="28" spans="1:69" ht="12.75" x14ac:dyDescent="0.2">
      <c r="A28" s="24"/>
      <c r="B28" s="27"/>
      <c r="C28" s="710"/>
      <c r="D28" s="711"/>
      <c r="E28" s="711"/>
      <c r="F28" s="711"/>
      <c r="G28" s="711"/>
      <c r="H28" s="711"/>
      <c r="I28" s="711"/>
      <c r="J28" s="711"/>
      <c r="K28" s="576"/>
      <c r="L28" s="577"/>
      <c r="M28" s="55"/>
      <c r="N28" s="597" t="str">
        <f>IF(COUNT(N22,N25)&lt;2,"",N22-N25)</f>
        <v/>
      </c>
      <c r="O28" s="598"/>
      <c r="P28" s="598"/>
      <c r="Q28" s="599"/>
      <c r="R28" s="66"/>
      <c r="S28" s="38"/>
      <c r="T28" s="597" t="str">
        <f>IF(COUNT(T22,T25)&lt;2,"",T22-T25)</f>
        <v/>
      </c>
      <c r="U28" s="598"/>
      <c r="V28" s="598"/>
      <c r="W28" s="599"/>
      <c r="X28" s="64"/>
      <c r="Y28" s="38"/>
      <c r="Z28" s="597" t="str">
        <f>IF(COUNT(Z22,Z25)&lt;2,"",Z22-Z25)</f>
        <v/>
      </c>
      <c r="AA28" s="598"/>
      <c r="AB28" s="598"/>
      <c r="AC28" s="599"/>
      <c r="AD28" s="94"/>
      <c r="AE28" s="571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668"/>
      <c r="AS28" s="668"/>
      <c r="AT28" s="668"/>
      <c r="AU28" s="668"/>
      <c r="AV28" s="726"/>
      <c r="AW28" s="577"/>
      <c r="AX28" s="38"/>
      <c r="AY28" s="610"/>
      <c r="AZ28" s="615"/>
      <c r="BA28" s="615"/>
      <c r="BB28" s="611"/>
      <c r="BC28" s="106"/>
      <c r="BD28" s="38"/>
      <c r="BE28" s="610"/>
      <c r="BF28" s="615"/>
      <c r="BG28" s="615"/>
      <c r="BH28" s="611"/>
      <c r="BI28" s="64"/>
      <c r="BJ28" s="38"/>
      <c r="BK28" s="610"/>
      <c r="BL28" s="615"/>
      <c r="BM28" s="615"/>
      <c r="BN28" s="611"/>
      <c r="BO28" s="51"/>
      <c r="BP28" s="121"/>
      <c r="BQ28" s="127"/>
    </row>
    <row r="29" spans="1:69" ht="5.0999999999999996" customHeight="1" x14ac:dyDescent="0.2">
      <c r="A29" s="24"/>
      <c r="B29" s="27"/>
      <c r="C29" s="712"/>
      <c r="D29" s="713"/>
      <c r="E29" s="713"/>
      <c r="F29" s="713"/>
      <c r="G29" s="713"/>
      <c r="H29" s="713"/>
      <c r="I29" s="713"/>
      <c r="J29" s="713"/>
      <c r="K29" s="578"/>
      <c r="L29" s="579"/>
      <c r="M29" s="56"/>
      <c r="N29" s="45"/>
      <c r="O29" s="45"/>
      <c r="P29" s="45"/>
      <c r="Q29" s="45"/>
      <c r="R29" s="67"/>
      <c r="S29" s="45"/>
      <c r="T29" s="45"/>
      <c r="U29" s="45"/>
      <c r="V29" s="45"/>
      <c r="W29" s="45"/>
      <c r="X29" s="52"/>
      <c r="Y29" s="45"/>
      <c r="Z29" s="45"/>
      <c r="AA29" s="45"/>
      <c r="AB29" s="45"/>
      <c r="AC29" s="45"/>
      <c r="AD29" s="9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  <c r="AO29" s="575"/>
      <c r="AP29" s="575"/>
      <c r="AQ29" s="575"/>
      <c r="AR29" s="575"/>
      <c r="AS29" s="575"/>
      <c r="AT29" s="575"/>
      <c r="AU29" s="575"/>
      <c r="AV29" s="578"/>
      <c r="AW29" s="579"/>
      <c r="AX29" s="43"/>
      <c r="AY29" s="45"/>
      <c r="AZ29" s="45"/>
      <c r="BA29" s="45"/>
      <c r="BB29" s="45"/>
      <c r="BC29" s="52"/>
      <c r="BD29" s="45"/>
      <c r="BE29" s="45"/>
      <c r="BF29" s="45"/>
      <c r="BG29" s="45"/>
      <c r="BH29" s="45"/>
      <c r="BI29" s="52"/>
      <c r="BJ29" s="45"/>
      <c r="BK29" s="45"/>
      <c r="BL29" s="45"/>
      <c r="BM29" s="45"/>
      <c r="BN29" s="45"/>
      <c r="BO29" s="52"/>
      <c r="BP29" s="121"/>
      <c r="BQ29" s="127"/>
    </row>
    <row r="30" spans="1:69" ht="5.0999999999999996" customHeight="1" x14ac:dyDescent="0.2">
      <c r="A30" s="24"/>
      <c r="B30" s="27"/>
      <c r="C30" s="806" t="s">
        <v>129</v>
      </c>
      <c r="D30" s="709"/>
      <c r="E30" s="709"/>
      <c r="F30" s="709"/>
      <c r="G30" s="709"/>
      <c r="H30" s="709"/>
      <c r="I30" s="709"/>
      <c r="J30" s="709"/>
      <c r="K30" s="636" t="s">
        <v>130</v>
      </c>
      <c r="L30" s="796"/>
      <c r="M30" s="130"/>
      <c r="N30" s="38"/>
      <c r="O30" s="38"/>
      <c r="P30" s="38"/>
      <c r="Q30" s="38"/>
      <c r="R30" s="132"/>
      <c r="S30" s="38"/>
      <c r="T30" s="38"/>
      <c r="U30" s="38"/>
      <c r="V30" s="38"/>
      <c r="W30" s="38"/>
      <c r="X30" s="51"/>
      <c r="Y30" s="38"/>
      <c r="Z30" s="38"/>
      <c r="AA30" s="38"/>
      <c r="AB30" s="38"/>
      <c r="AC30" s="38"/>
      <c r="AD30" s="94"/>
      <c r="AE30" s="601" t="s">
        <v>131</v>
      </c>
      <c r="AF30" s="628"/>
      <c r="AG30" s="628"/>
      <c r="AH30" s="628"/>
      <c r="AI30" s="628"/>
      <c r="AJ30" s="628"/>
      <c r="AK30" s="628"/>
      <c r="AL30" s="628"/>
      <c r="AM30" s="628"/>
      <c r="AN30" s="628"/>
      <c r="AO30" s="628"/>
      <c r="AP30" s="628"/>
      <c r="AQ30" s="628"/>
      <c r="AR30" s="628"/>
      <c r="AS30" s="628"/>
      <c r="AT30" s="628"/>
      <c r="AU30" s="628"/>
      <c r="AV30" s="636" t="s">
        <v>132</v>
      </c>
      <c r="AW30" s="796"/>
      <c r="AX30" s="38"/>
      <c r="AY30" s="38"/>
      <c r="AZ30" s="38"/>
      <c r="BA30" s="38"/>
      <c r="BB30" s="38"/>
      <c r="BC30" s="51"/>
      <c r="BD30" s="38"/>
      <c r="BE30" s="38"/>
      <c r="BF30" s="38"/>
      <c r="BG30" s="38"/>
      <c r="BH30" s="38"/>
      <c r="BI30" s="51"/>
      <c r="BJ30" s="38"/>
      <c r="BK30" s="38"/>
      <c r="BL30" s="38"/>
      <c r="BM30" s="38"/>
      <c r="BN30" s="38"/>
      <c r="BO30" s="51"/>
      <c r="BP30" s="121"/>
      <c r="BQ30" s="127"/>
    </row>
    <row r="31" spans="1:69" ht="12.75" x14ac:dyDescent="0.2">
      <c r="A31" s="24"/>
      <c r="B31" s="27"/>
      <c r="C31" s="710"/>
      <c r="D31" s="711"/>
      <c r="E31" s="711"/>
      <c r="F31" s="711"/>
      <c r="G31" s="711"/>
      <c r="H31" s="711"/>
      <c r="I31" s="711"/>
      <c r="J31" s="711"/>
      <c r="K31" s="576"/>
      <c r="L31" s="577"/>
      <c r="M31" s="55"/>
      <c r="N31" s="610"/>
      <c r="O31" s="615"/>
      <c r="P31" s="615"/>
      <c r="Q31" s="611"/>
      <c r="R31" s="66"/>
      <c r="S31" s="38"/>
      <c r="T31" s="610"/>
      <c r="U31" s="615"/>
      <c r="V31" s="615"/>
      <c r="W31" s="611"/>
      <c r="X31" s="61"/>
      <c r="Y31" s="42"/>
      <c r="Z31" s="610"/>
      <c r="AA31" s="615"/>
      <c r="AB31" s="615"/>
      <c r="AC31" s="611"/>
      <c r="AD31" s="94"/>
      <c r="AE31" s="571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668"/>
      <c r="AS31" s="668"/>
      <c r="AT31" s="668"/>
      <c r="AU31" s="668"/>
      <c r="AV31" s="726"/>
      <c r="AW31" s="577"/>
      <c r="AX31" s="38"/>
      <c r="AY31" s="597" t="str">
        <f>IF(COUNT(AY25,AY28)&lt;2,"",AY25-AY28)</f>
        <v/>
      </c>
      <c r="AZ31" s="598"/>
      <c r="BA31" s="598"/>
      <c r="BB31" s="599"/>
      <c r="BC31" s="63"/>
      <c r="BD31" s="42"/>
      <c r="BE31" s="597" t="str">
        <f>IF(COUNT(BE25,BE28)&lt;2,"",BE25-BE28)</f>
        <v/>
      </c>
      <c r="BF31" s="598"/>
      <c r="BG31" s="598"/>
      <c r="BH31" s="599"/>
      <c r="BI31" s="61"/>
      <c r="BJ31" s="42"/>
      <c r="BK31" s="597" t="str">
        <f>IF(COUNT(BK25,BK28)&lt;2,"",BK25-BK28)</f>
        <v/>
      </c>
      <c r="BL31" s="598"/>
      <c r="BM31" s="598"/>
      <c r="BN31" s="599"/>
      <c r="BO31" s="51"/>
      <c r="BP31" s="121"/>
      <c r="BQ31" s="127"/>
    </row>
    <row r="32" spans="1:69" ht="5.0999999999999996" customHeight="1" x14ac:dyDescent="0.2">
      <c r="A32" s="24"/>
      <c r="B32" s="27"/>
      <c r="C32" s="712"/>
      <c r="D32" s="713"/>
      <c r="E32" s="713"/>
      <c r="F32" s="713"/>
      <c r="G32" s="713"/>
      <c r="H32" s="713"/>
      <c r="I32" s="713"/>
      <c r="J32" s="713"/>
      <c r="K32" s="578"/>
      <c r="L32" s="579"/>
      <c r="M32" s="56"/>
      <c r="N32" s="38"/>
      <c r="O32" s="38"/>
      <c r="P32" s="38"/>
      <c r="Q32" s="38"/>
      <c r="R32" s="67"/>
      <c r="S32" s="38"/>
      <c r="T32" s="38"/>
      <c r="U32" s="38"/>
      <c r="V32" s="38"/>
      <c r="W32" s="38"/>
      <c r="X32" s="38"/>
      <c r="Y32" s="42"/>
      <c r="Z32" s="38"/>
      <c r="AA32" s="38"/>
      <c r="AB32" s="38"/>
      <c r="AC32" s="38"/>
      <c r="AD32" s="94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  <c r="AO32" s="575"/>
      <c r="AP32" s="575"/>
      <c r="AQ32" s="575"/>
      <c r="AR32" s="575"/>
      <c r="AS32" s="575"/>
      <c r="AT32" s="575"/>
      <c r="AU32" s="575"/>
      <c r="AV32" s="578"/>
      <c r="AW32" s="579"/>
      <c r="AX32" s="43"/>
      <c r="AY32" s="45"/>
      <c r="AZ32" s="45"/>
      <c r="BA32" s="45"/>
      <c r="BB32" s="45"/>
      <c r="BC32" s="45"/>
      <c r="BD32" s="43"/>
      <c r="BE32" s="45"/>
      <c r="BF32" s="45"/>
      <c r="BG32" s="45"/>
      <c r="BH32" s="45"/>
      <c r="BI32" s="45"/>
      <c r="BJ32" s="43"/>
      <c r="BK32" s="45"/>
      <c r="BL32" s="45"/>
      <c r="BM32" s="45"/>
      <c r="BN32" s="45"/>
      <c r="BO32" s="52"/>
      <c r="BP32" s="121"/>
      <c r="BQ32" s="127"/>
    </row>
    <row r="33" spans="1:69" ht="5.0999999999999996" customHeight="1" x14ac:dyDescent="0.2">
      <c r="A33" s="24"/>
      <c r="B33" s="27"/>
      <c r="C33" s="806" t="s">
        <v>133</v>
      </c>
      <c r="D33" s="709"/>
      <c r="E33" s="709"/>
      <c r="F33" s="709"/>
      <c r="G33" s="709"/>
      <c r="H33" s="709"/>
      <c r="I33" s="709"/>
      <c r="J33" s="709"/>
      <c r="K33" s="636" t="s">
        <v>134</v>
      </c>
      <c r="L33" s="796"/>
      <c r="M33" s="131"/>
      <c r="N33" s="44"/>
      <c r="O33" s="44"/>
      <c r="P33" s="44"/>
      <c r="Q33" s="44"/>
      <c r="R33" s="133"/>
      <c r="S33" s="44"/>
      <c r="T33" s="44"/>
      <c r="U33" s="44"/>
      <c r="V33" s="44"/>
      <c r="W33" s="44"/>
      <c r="X33" s="44"/>
      <c r="Y33" s="128"/>
      <c r="Z33" s="44"/>
      <c r="AA33" s="44"/>
      <c r="AB33" s="44"/>
      <c r="AC33" s="44"/>
      <c r="AD33" s="134"/>
      <c r="AE33" s="601" t="s">
        <v>135</v>
      </c>
      <c r="AF33" s="635"/>
      <c r="AG33" s="635"/>
      <c r="AH33" s="635"/>
      <c r="AI33" s="635"/>
      <c r="AJ33" s="635"/>
      <c r="AK33" s="635"/>
      <c r="AL33" s="635"/>
      <c r="AM33" s="635"/>
      <c r="AN33" s="635"/>
      <c r="AO33" s="635"/>
      <c r="AP33" s="635"/>
      <c r="AQ33" s="635"/>
      <c r="AR33" s="635"/>
      <c r="AS33" s="635"/>
      <c r="AT33" s="635"/>
      <c r="AU33" s="635"/>
      <c r="AV33" s="636" t="s">
        <v>136</v>
      </c>
      <c r="AW33" s="797"/>
      <c r="AX33" s="104"/>
      <c r="AY33" s="44"/>
      <c r="AZ33" s="44"/>
      <c r="BA33" s="44"/>
      <c r="BB33" s="44"/>
      <c r="BC33" s="44"/>
      <c r="BD33" s="128"/>
      <c r="BE33" s="44"/>
      <c r="BF33" s="44"/>
      <c r="BG33" s="44"/>
      <c r="BH33" s="44"/>
      <c r="BI33" s="44"/>
      <c r="BJ33" s="128"/>
      <c r="BK33" s="44"/>
      <c r="BL33" s="44"/>
      <c r="BM33" s="44"/>
      <c r="BN33" s="44"/>
      <c r="BO33" s="129"/>
      <c r="BP33" s="121"/>
      <c r="BQ33" s="127"/>
    </row>
    <row r="34" spans="1:69" ht="12.75" x14ac:dyDescent="0.2">
      <c r="A34" s="24"/>
      <c r="B34" s="27"/>
      <c r="C34" s="710"/>
      <c r="D34" s="711"/>
      <c r="E34" s="711"/>
      <c r="F34" s="711"/>
      <c r="G34" s="711"/>
      <c r="H34" s="711"/>
      <c r="I34" s="711"/>
      <c r="J34" s="711"/>
      <c r="K34" s="576"/>
      <c r="L34" s="577"/>
      <c r="M34" s="58"/>
      <c r="N34" s="610"/>
      <c r="O34" s="615"/>
      <c r="P34" s="615"/>
      <c r="Q34" s="611"/>
      <c r="R34" s="69"/>
      <c r="S34" s="63"/>
      <c r="T34" s="610"/>
      <c r="U34" s="615"/>
      <c r="V34" s="615"/>
      <c r="W34" s="611"/>
      <c r="X34" s="61"/>
      <c r="Y34" s="77"/>
      <c r="Z34" s="610"/>
      <c r="AA34" s="615"/>
      <c r="AB34" s="615"/>
      <c r="AC34" s="611"/>
      <c r="AD34" s="96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  <c r="AO34" s="572"/>
      <c r="AP34" s="572"/>
      <c r="AQ34" s="572"/>
      <c r="AR34" s="572"/>
      <c r="AS34" s="572"/>
      <c r="AT34" s="572"/>
      <c r="AU34" s="572"/>
      <c r="AV34" s="648"/>
      <c r="AW34" s="649"/>
      <c r="AX34" s="63"/>
      <c r="AY34" s="704" t="str">
        <f>IF(OR(COUNT(AY22,AY31)&lt;2,AY31=0),"",AY22/AY31)</f>
        <v/>
      </c>
      <c r="AZ34" s="705"/>
      <c r="BA34" s="705"/>
      <c r="BB34" s="706"/>
      <c r="BC34" s="63"/>
      <c r="BD34" s="107"/>
      <c r="BE34" s="704" t="str">
        <f>IF(OR(COUNT(BE22,BE31)&lt;2,BE31=0),"",BE22/BE31)</f>
        <v/>
      </c>
      <c r="BF34" s="705"/>
      <c r="BG34" s="705"/>
      <c r="BH34" s="706"/>
      <c r="BI34" s="63"/>
      <c r="BJ34" s="107"/>
      <c r="BK34" s="704" t="str">
        <f>IF(OR(COUNT(BK22,BK31)&lt;2,BK31=0),"",BK22/BK31)</f>
        <v/>
      </c>
      <c r="BL34" s="705"/>
      <c r="BM34" s="705"/>
      <c r="BN34" s="706"/>
      <c r="BO34" s="51"/>
      <c r="BP34" s="121"/>
      <c r="BQ34" s="127"/>
    </row>
    <row r="35" spans="1:69" ht="5.0999999999999996" customHeight="1" x14ac:dyDescent="0.2">
      <c r="A35" s="24"/>
      <c r="B35" s="27"/>
      <c r="C35" s="712"/>
      <c r="D35" s="713"/>
      <c r="E35" s="713"/>
      <c r="F35" s="713"/>
      <c r="G35" s="713"/>
      <c r="H35" s="713"/>
      <c r="I35" s="713"/>
      <c r="J35" s="713"/>
      <c r="K35" s="578"/>
      <c r="L35" s="579"/>
      <c r="M35" s="59"/>
      <c r="N35" s="60"/>
      <c r="O35" s="60"/>
      <c r="P35" s="60"/>
      <c r="Q35" s="60"/>
      <c r="R35" s="70"/>
      <c r="S35" s="71"/>
      <c r="T35" s="60"/>
      <c r="U35" s="60"/>
      <c r="V35" s="60"/>
      <c r="W35" s="60"/>
      <c r="X35" s="60"/>
      <c r="Y35" s="78"/>
      <c r="Z35" s="60"/>
      <c r="AA35" s="60"/>
      <c r="AB35" s="60"/>
      <c r="AC35" s="60"/>
      <c r="AD35" s="97"/>
      <c r="AE35" s="546"/>
      <c r="AF35" s="546"/>
      <c r="AG35" s="546"/>
      <c r="AH35" s="546"/>
      <c r="AI35" s="546"/>
      <c r="AJ35" s="546"/>
      <c r="AK35" s="546"/>
      <c r="AL35" s="546"/>
      <c r="AM35" s="546"/>
      <c r="AN35" s="546"/>
      <c r="AO35" s="546"/>
      <c r="AP35" s="546"/>
      <c r="AQ35" s="546"/>
      <c r="AR35" s="546"/>
      <c r="AS35" s="546"/>
      <c r="AT35" s="546"/>
      <c r="AU35" s="546"/>
      <c r="AV35" s="671"/>
      <c r="AW35" s="672"/>
      <c r="AX35" s="71"/>
      <c r="AY35" s="71"/>
      <c r="AZ35" s="71"/>
      <c r="BA35" s="71"/>
      <c r="BB35" s="71"/>
      <c r="BC35" s="71"/>
      <c r="BD35" s="108"/>
      <c r="BE35" s="71"/>
      <c r="BF35" s="71"/>
      <c r="BG35" s="71"/>
      <c r="BH35" s="71"/>
      <c r="BI35" s="71"/>
      <c r="BJ35" s="108"/>
      <c r="BK35" s="71"/>
      <c r="BL35" s="71"/>
      <c r="BM35" s="71"/>
      <c r="BN35" s="71"/>
      <c r="BO35" s="52"/>
      <c r="BP35" s="121"/>
      <c r="BQ35" s="127"/>
    </row>
    <row r="36" spans="1:69" ht="5.0999999999999996" customHeight="1" x14ac:dyDescent="0.2">
      <c r="A36" s="24"/>
      <c r="B36" s="27"/>
      <c r="C36" s="806" t="s">
        <v>137</v>
      </c>
      <c r="D36" s="709"/>
      <c r="E36" s="709"/>
      <c r="F36" s="709"/>
      <c r="G36" s="709"/>
      <c r="H36" s="709"/>
      <c r="I36" s="709"/>
      <c r="J36" s="709"/>
      <c r="K36" s="636" t="s">
        <v>138</v>
      </c>
      <c r="L36" s="796"/>
      <c r="M36" s="58"/>
      <c r="N36" s="61"/>
      <c r="O36" s="61"/>
      <c r="P36" s="61"/>
      <c r="Q36" s="61"/>
      <c r="R36" s="133"/>
      <c r="S36" s="63"/>
      <c r="T36" s="61"/>
      <c r="U36" s="61"/>
      <c r="V36" s="61"/>
      <c r="W36" s="61"/>
      <c r="X36" s="61"/>
      <c r="Y36" s="77"/>
      <c r="Z36" s="61"/>
      <c r="AA36" s="61"/>
      <c r="AB36" s="61"/>
      <c r="AC36" s="61"/>
      <c r="AD36" s="96"/>
      <c r="AE36" s="722" t="s">
        <v>139</v>
      </c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 t="s">
        <v>63</v>
      </c>
      <c r="BC36" s="724"/>
      <c r="BD36" s="135"/>
      <c r="BE36" s="104"/>
      <c r="BF36" s="104"/>
      <c r="BG36" s="104"/>
      <c r="BH36" s="104"/>
      <c r="BI36" s="129"/>
      <c r="BJ36" s="104"/>
      <c r="BK36" s="104"/>
      <c r="BL36" s="104"/>
      <c r="BM36" s="104"/>
      <c r="BN36" s="104"/>
      <c r="BO36" s="129"/>
      <c r="BP36" s="121"/>
      <c r="BQ36" s="127"/>
    </row>
    <row r="37" spans="1:69" ht="12.75" x14ac:dyDescent="0.2">
      <c r="A37" s="24"/>
      <c r="B37" s="27"/>
      <c r="C37" s="710"/>
      <c r="D37" s="711"/>
      <c r="E37" s="711"/>
      <c r="F37" s="711"/>
      <c r="G37" s="711"/>
      <c r="H37" s="711"/>
      <c r="I37" s="711"/>
      <c r="J37" s="711"/>
      <c r="K37" s="576"/>
      <c r="L37" s="577"/>
      <c r="M37" s="58"/>
      <c r="N37" s="597" t="str">
        <f>IF(COUNT(N31,N34)&lt;2,"",N31-N34)</f>
        <v/>
      </c>
      <c r="O37" s="598"/>
      <c r="P37" s="598"/>
      <c r="Q37" s="599"/>
      <c r="R37" s="69"/>
      <c r="S37" s="63"/>
      <c r="T37" s="597" t="str">
        <f>IF(COUNT(T31,T34)&lt;2,"",T31-T34)</f>
        <v/>
      </c>
      <c r="U37" s="598"/>
      <c r="V37" s="598"/>
      <c r="W37" s="599"/>
      <c r="X37" s="61"/>
      <c r="Y37" s="77"/>
      <c r="Z37" s="597" t="str">
        <f>IF(COUNT(Z31,Z34)&lt;2,"",Z31-Z34)</f>
        <v/>
      </c>
      <c r="AA37" s="598"/>
      <c r="AB37" s="598"/>
      <c r="AC37" s="599"/>
      <c r="AD37" s="96"/>
      <c r="AE37" s="674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576"/>
      <c r="AS37" s="576"/>
      <c r="AT37" s="576"/>
      <c r="AU37" s="576"/>
      <c r="AV37" s="576"/>
      <c r="AW37" s="576"/>
      <c r="AX37" s="576"/>
      <c r="AY37" s="576"/>
      <c r="AZ37" s="576"/>
      <c r="BA37" s="576"/>
      <c r="BB37" s="648"/>
      <c r="BC37" s="648"/>
      <c r="BD37" s="110"/>
      <c r="BE37" s="704" t="str">
        <f>IF(COUNT(AY34,BE34,BK34)=0,"",SUM(AY34,BE34,BK34)/COUNT(AY34,BE34,BK34))</f>
        <v/>
      </c>
      <c r="BF37" s="705"/>
      <c r="BG37" s="705"/>
      <c r="BH37" s="706"/>
      <c r="BI37" s="51"/>
      <c r="BJ37" s="112"/>
      <c r="BK37" s="112"/>
      <c r="BL37" s="112"/>
      <c r="BM37" s="112"/>
      <c r="BN37" s="112"/>
      <c r="BO37" s="51"/>
      <c r="BP37" s="121"/>
      <c r="BQ37" s="127"/>
    </row>
    <row r="38" spans="1:69" ht="5.0999999999999996" customHeight="1" thickBot="1" x14ac:dyDescent="0.25">
      <c r="A38" s="24"/>
      <c r="B38" s="27"/>
      <c r="C38" s="712"/>
      <c r="D38" s="713"/>
      <c r="E38" s="713"/>
      <c r="F38" s="713"/>
      <c r="G38" s="713"/>
      <c r="H38" s="713"/>
      <c r="I38" s="713"/>
      <c r="J38" s="713"/>
      <c r="K38" s="578"/>
      <c r="L38" s="579"/>
      <c r="M38" s="59"/>
      <c r="N38" s="45"/>
      <c r="O38" s="45"/>
      <c r="P38" s="45"/>
      <c r="Q38" s="45"/>
      <c r="R38" s="70"/>
      <c r="S38" s="45"/>
      <c r="T38" s="45"/>
      <c r="U38" s="45"/>
      <c r="V38" s="45"/>
      <c r="W38" s="45"/>
      <c r="X38" s="45"/>
      <c r="Y38" s="43"/>
      <c r="Z38" s="45"/>
      <c r="AA38" s="45"/>
      <c r="AB38" s="45"/>
      <c r="AC38" s="45"/>
      <c r="AD38" s="95"/>
      <c r="AE38" s="723"/>
      <c r="AF38" s="669"/>
      <c r="AG38" s="669"/>
      <c r="AH38" s="669"/>
      <c r="AI38" s="669"/>
      <c r="AJ38" s="669"/>
      <c r="AK38" s="669"/>
      <c r="AL38" s="669"/>
      <c r="AM38" s="669"/>
      <c r="AN38" s="669"/>
      <c r="AO38" s="669"/>
      <c r="AP38" s="669"/>
      <c r="AQ38" s="669"/>
      <c r="AR38" s="669"/>
      <c r="AS38" s="669"/>
      <c r="AT38" s="669"/>
      <c r="AU38" s="669"/>
      <c r="AV38" s="669"/>
      <c r="AW38" s="669"/>
      <c r="AX38" s="669"/>
      <c r="AY38" s="669"/>
      <c r="AZ38" s="669"/>
      <c r="BA38" s="669"/>
      <c r="BB38" s="725"/>
      <c r="BC38" s="725"/>
      <c r="BD38" s="80"/>
      <c r="BE38" s="85"/>
      <c r="BF38" s="85"/>
      <c r="BG38" s="85"/>
      <c r="BH38" s="85"/>
      <c r="BI38" s="111"/>
      <c r="BJ38" s="85"/>
      <c r="BK38" s="85"/>
      <c r="BL38" s="85"/>
      <c r="BM38" s="85"/>
      <c r="BN38" s="85"/>
      <c r="BO38" s="111"/>
      <c r="BP38" s="123"/>
      <c r="BQ38" s="127"/>
    </row>
    <row r="39" spans="1:69" ht="5.0999999999999996" customHeight="1" thickTop="1" x14ac:dyDescent="0.2">
      <c r="A39" s="24"/>
      <c r="B39" s="27"/>
      <c r="C39" s="806" t="s">
        <v>140</v>
      </c>
      <c r="D39" s="709"/>
      <c r="E39" s="709"/>
      <c r="F39" s="709"/>
      <c r="G39" s="709"/>
      <c r="H39" s="709"/>
      <c r="I39" s="709"/>
      <c r="J39" s="709"/>
      <c r="K39" s="636" t="s">
        <v>141</v>
      </c>
      <c r="L39" s="796"/>
      <c r="M39" s="130"/>
      <c r="N39" s="44"/>
      <c r="O39" s="44"/>
      <c r="P39" s="44"/>
      <c r="Q39" s="44"/>
      <c r="R39" s="132"/>
      <c r="S39" s="44"/>
      <c r="T39" s="44"/>
      <c r="U39" s="44"/>
      <c r="V39" s="44"/>
      <c r="W39" s="44"/>
      <c r="X39" s="129"/>
      <c r="Y39" s="44"/>
      <c r="Z39" s="44"/>
      <c r="AA39" s="44"/>
      <c r="AB39" s="44"/>
      <c r="AC39" s="44"/>
      <c r="AD39" s="134"/>
      <c r="AE39" s="650"/>
      <c r="AF39" s="719"/>
      <c r="AG39" s="719"/>
      <c r="AH39" s="719"/>
      <c r="AI39" s="719"/>
      <c r="AJ39" s="719"/>
      <c r="AK39" s="719"/>
      <c r="AL39" s="719"/>
      <c r="AM39" s="719"/>
      <c r="AN39" s="719"/>
      <c r="AO39" s="719"/>
      <c r="AP39" s="719"/>
      <c r="AQ39" s="719"/>
      <c r="AR39" s="719"/>
      <c r="AS39" s="719"/>
      <c r="AT39" s="719"/>
      <c r="AU39" s="719"/>
      <c r="AV39" s="720"/>
      <c r="AW39" s="720"/>
      <c r="AX39" s="720"/>
      <c r="AY39" s="720"/>
      <c r="AZ39" s="720"/>
      <c r="BA39" s="720"/>
      <c r="BB39" s="720"/>
      <c r="BC39" s="720"/>
      <c r="BD39" s="720"/>
      <c r="BE39" s="720"/>
      <c r="BF39" s="720"/>
      <c r="BG39" s="720"/>
      <c r="BH39" s="720"/>
      <c r="BI39" s="720"/>
      <c r="BJ39" s="720"/>
      <c r="BK39" s="720"/>
      <c r="BL39" s="720"/>
      <c r="BM39" s="720"/>
      <c r="BN39" s="720"/>
      <c r="BO39" s="721"/>
      <c r="BP39" s="121"/>
      <c r="BQ39" s="127"/>
    </row>
    <row r="40" spans="1:69" ht="12.75" customHeight="1" x14ac:dyDescent="0.2">
      <c r="A40" s="24"/>
      <c r="B40" s="27"/>
      <c r="C40" s="710"/>
      <c r="D40" s="711"/>
      <c r="E40" s="711"/>
      <c r="F40" s="711"/>
      <c r="G40" s="711"/>
      <c r="H40" s="711"/>
      <c r="I40" s="711"/>
      <c r="J40" s="711"/>
      <c r="K40" s="576"/>
      <c r="L40" s="577"/>
      <c r="M40" s="55"/>
      <c r="N40" s="597" t="str">
        <f>IF(COUNT(N28,N37)&lt;2,"",N28-N37)</f>
        <v/>
      </c>
      <c r="O40" s="598"/>
      <c r="P40" s="598"/>
      <c r="Q40" s="599"/>
      <c r="R40" s="66"/>
      <c r="S40" s="38"/>
      <c r="T40" s="597" t="str">
        <f>IF(COUNT(T28,T37)&lt;2,"",T28-T37)</f>
        <v/>
      </c>
      <c r="U40" s="598"/>
      <c r="V40" s="598"/>
      <c r="W40" s="599"/>
      <c r="X40" s="64"/>
      <c r="Y40" s="38"/>
      <c r="Z40" s="597" t="str">
        <f>IF(COUNT(Z28,Z37)&lt;2,"",Z28-Z37)</f>
        <v/>
      </c>
      <c r="AA40" s="598"/>
      <c r="AB40" s="598"/>
      <c r="AC40" s="599"/>
      <c r="AD40" s="94"/>
      <c r="AE40" s="653"/>
      <c r="AF40" s="654"/>
      <c r="AG40" s="654"/>
      <c r="AH40" s="654"/>
      <c r="AI40" s="654"/>
      <c r="AJ40" s="654"/>
      <c r="AK40" s="654"/>
      <c r="AL40" s="654"/>
      <c r="AM40" s="654"/>
      <c r="AN40" s="654"/>
      <c r="AO40" s="654"/>
      <c r="AP40" s="654"/>
      <c r="AQ40" s="654"/>
      <c r="AR40" s="654"/>
      <c r="AS40" s="654"/>
      <c r="AT40" s="654"/>
      <c r="AU40" s="654"/>
      <c r="AV40" s="714"/>
      <c r="AW40" s="714"/>
      <c r="AX40" s="714"/>
      <c r="AY40" s="714"/>
      <c r="AZ40" s="714"/>
      <c r="BA40" s="714"/>
      <c r="BB40" s="714"/>
      <c r="BC40" s="714"/>
      <c r="BD40" s="714"/>
      <c r="BE40" s="714"/>
      <c r="BF40" s="714"/>
      <c r="BG40" s="714"/>
      <c r="BH40" s="714"/>
      <c r="BI40" s="714"/>
      <c r="BJ40" s="714"/>
      <c r="BK40" s="714"/>
      <c r="BL40" s="714"/>
      <c r="BM40" s="714"/>
      <c r="BN40" s="714"/>
      <c r="BO40" s="681"/>
      <c r="BP40" s="121"/>
      <c r="BQ40" s="127"/>
    </row>
    <row r="41" spans="1:69" ht="5.0999999999999996" customHeight="1" x14ac:dyDescent="0.2">
      <c r="A41" s="24"/>
      <c r="B41" s="27"/>
      <c r="C41" s="712"/>
      <c r="D41" s="713"/>
      <c r="E41" s="713"/>
      <c r="F41" s="713"/>
      <c r="G41" s="713"/>
      <c r="H41" s="713"/>
      <c r="I41" s="713"/>
      <c r="J41" s="713"/>
      <c r="K41" s="578"/>
      <c r="L41" s="579"/>
      <c r="M41" s="56"/>
      <c r="N41" s="45"/>
      <c r="O41" s="45"/>
      <c r="P41" s="45"/>
      <c r="Q41" s="45"/>
      <c r="R41" s="67"/>
      <c r="S41" s="45"/>
      <c r="T41" s="45"/>
      <c r="U41" s="45"/>
      <c r="V41" s="45"/>
      <c r="W41" s="45"/>
      <c r="X41" s="52"/>
      <c r="Y41" s="45"/>
      <c r="Z41" s="45"/>
      <c r="AA41" s="45"/>
      <c r="AB41" s="45"/>
      <c r="AC41" s="45"/>
      <c r="AD41" s="95"/>
      <c r="AE41" s="656"/>
      <c r="AF41" s="657"/>
      <c r="AG41" s="657"/>
      <c r="AH41" s="657"/>
      <c r="AI41" s="657"/>
      <c r="AJ41" s="657"/>
      <c r="AK41" s="657"/>
      <c r="AL41" s="657"/>
      <c r="AM41" s="657"/>
      <c r="AN41" s="657"/>
      <c r="AO41" s="657"/>
      <c r="AP41" s="657"/>
      <c r="AQ41" s="657"/>
      <c r="AR41" s="657"/>
      <c r="AS41" s="657"/>
      <c r="AT41" s="657"/>
      <c r="AU41" s="657"/>
      <c r="AV41" s="381"/>
      <c r="AW41" s="381"/>
      <c r="AX41" s="381"/>
      <c r="AY41" s="381"/>
      <c r="AZ41" s="381"/>
      <c r="BA41" s="381"/>
      <c r="BB41" s="381"/>
      <c r="BC41" s="381"/>
      <c r="BD41" s="381"/>
      <c r="BE41" s="381"/>
      <c r="BF41" s="381"/>
      <c r="BG41" s="381"/>
      <c r="BH41" s="381"/>
      <c r="BI41" s="381"/>
      <c r="BJ41" s="381"/>
      <c r="BK41" s="381"/>
      <c r="BL41" s="381"/>
      <c r="BM41" s="381"/>
      <c r="BN41" s="381"/>
      <c r="BO41" s="682"/>
      <c r="BP41" s="124"/>
      <c r="BQ41" s="127"/>
    </row>
    <row r="42" spans="1:69" ht="5.0999999999999996" customHeight="1" x14ac:dyDescent="0.2">
      <c r="A42" s="24"/>
      <c r="B42" s="27"/>
      <c r="C42" s="806" t="s">
        <v>142</v>
      </c>
      <c r="D42" s="709"/>
      <c r="E42" s="709"/>
      <c r="F42" s="709"/>
      <c r="G42" s="709"/>
      <c r="H42" s="709"/>
      <c r="I42" s="709"/>
      <c r="J42" s="709"/>
      <c r="K42" s="636" t="s">
        <v>143</v>
      </c>
      <c r="L42" s="796"/>
      <c r="M42" s="55"/>
      <c r="N42" s="38"/>
      <c r="O42" s="38"/>
      <c r="P42" s="38"/>
      <c r="Q42" s="38"/>
      <c r="R42" s="132"/>
      <c r="S42" s="38"/>
      <c r="T42" s="38"/>
      <c r="U42" s="38"/>
      <c r="V42" s="38"/>
      <c r="W42" s="38"/>
      <c r="X42" s="51"/>
      <c r="Y42" s="38"/>
      <c r="Z42" s="38"/>
      <c r="AA42" s="38"/>
      <c r="AB42" s="38"/>
      <c r="AC42" s="38"/>
      <c r="AD42" s="94"/>
      <c r="AE42" s="674" t="s">
        <v>144</v>
      </c>
      <c r="AF42" s="714"/>
      <c r="AG42" s="714"/>
      <c r="AH42" s="714"/>
      <c r="AI42" s="714"/>
      <c r="AJ42" s="714"/>
      <c r="AK42" s="714"/>
      <c r="AL42" s="714"/>
      <c r="AM42" s="714"/>
      <c r="AN42" s="714"/>
      <c r="AO42" s="714"/>
      <c r="AP42" s="714"/>
      <c r="AQ42" s="714"/>
      <c r="AR42" s="714"/>
      <c r="AS42" s="714"/>
      <c r="AT42" s="714"/>
      <c r="AU42" s="714"/>
      <c r="AV42" s="714"/>
      <c r="AW42" s="714"/>
      <c r="AX42" s="714"/>
      <c r="AY42" s="714"/>
      <c r="AZ42" s="714"/>
      <c r="BA42" s="714"/>
      <c r="BB42" s="714"/>
      <c r="BC42" s="714"/>
      <c r="BD42" s="714"/>
      <c r="BE42" s="714"/>
      <c r="BF42" s="714"/>
      <c r="BG42" s="714"/>
      <c r="BH42" s="636" t="s">
        <v>68</v>
      </c>
      <c r="BI42" s="800"/>
      <c r="BJ42" s="63"/>
      <c r="BK42" s="104"/>
      <c r="BL42" s="114"/>
      <c r="BM42" s="114"/>
      <c r="BN42" s="114"/>
      <c r="BO42" s="136"/>
      <c r="BP42" s="121"/>
      <c r="BQ42" s="127"/>
    </row>
    <row r="43" spans="1:69" ht="12.75" customHeight="1" x14ac:dyDescent="0.2">
      <c r="A43" s="24"/>
      <c r="B43" s="27"/>
      <c r="C43" s="710"/>
      <c r="D43" s="711"/>
      <c r="E43" s="711"/>
      <c r="F43" s="711"/>
      <c r="G43" s="711"/>
      <c r="H43" s="711"/>
      <c r="I43" s="711"/>
      <c r="J43" s="711"/>
      <c r="K43" s="576"/>
      <c r="L43" s="577"/>
      <c r="M43" s="55"/>
      <c r="N43" s="704" t="str">
        <f>IF(OR(COUNT(N28,N40)&lt;2,N40=0),"",N28/N40)</f>
        <v/>
      </c>
      <c r="O43" s="705"/>
      <c r="P43" s="705"/>
      <c r="Q43" s="706"/>
      <c r="R43" s="66"/>
      <c r="S43" s="38"/>
      <c r="T43" s="704" t="str">
        <f>IF(OR(COUNT(T28,T40)&lt;2,T40=0),"",T28/T40)</f>
        <v/>
      </c>
      <c r="U43" s="705"/>
      <c r="V43" s="705"/>
      <c r="W43" s="706"/>
      <c r="X43" s="64"/>
      <c r="Y43" s="38"/>
      <c r="Z43" s="704" t="str">
        <f>IF(OR(COUNT(Z28,Z40)&lt;2,Z40=0),"",Z28/Z40)</f>
        <v/>
      </c>
      <c r="AA43" s="705"/>
      <c r="AB43" s="705"/>
      <c r="AC43" s="706"/>
      <c r="AD43" s="94"/>
      <c r="AE43" s="715"/>
      <c r="AF43" s="714"/>
      <c r="AG43" s="714"/>
      <c r="AH43" s="714"/>
      <c r="AI43" s="714"/>
      <c r="AJ43" s="714"/>
      <c r="AK43" s="714"/>
      <c r="AL43" s="714"/>
      <c r="AM43" s="714"/>
      <c r="AN43" s="714"/>
      <c r="AO43" s="714"/>
      <c r="AP43" s="714"/>
      <c r="AQ43" s="714"/>
      <c r="AR43" s="714"/>
      <c r="AS43" s="714"/>
      <c r="AT43" s="714"/>
      <c r="AU43" s="714"/>
      <c r="AV43" s="714"/>
      <c r="AW43" s="714"/>
      <c r="AX43" s="714"/>
      <c r="AY43" s="714"/>
      <c r="AZ43" s="714"/>
      <c r="BA43" s="714"/>
      <c r="BB43" s="714"/>
      <c r="BC43" s="714"/>
      <c r="BD43" s="714"/>
      <c r="BE43" s="714"/>
      <c r="BF43" s="714"/>
      <c r="BG43" s="714"/>
      <c r="BH43" s="714"/>
      <c r="BI43" s="681"/>
      <c r="BJ43" s="63"/>
      <c r="BK43" s="803" t="str">
        <f>IF(OR(COUNT(T46,BE37)&lt;2,T46=0),"",((T46-BE37)/T46)*100)</f>
        <v/>
      </c>
      <c r="BL43" s="695"/>
      <c r="BM43" s="695"/>
      <c r="BN43" s="804"/>
      <c r="BO43" s="116"/>
      <c r="BP43" s="121"/>
      <c r="BQ43" s="127"/>
    </row>
    <row r="44" spans="1:69" ht="5.0999999999999996" customHeight="1" x14ac:dyDescent="0.2">
      <c r="A44" s="24"/>
      <c r="B44" s="27"/>
      <c r="C44" s="712"/>
      <c r="D44" s="713"/>
      <c r="E44" s="713"/>
      <c r="F44" s="713"/>
      <c r="G44" s="713"/>
      <c r="H44" s="713"/>
      <c r="I44" s="713"/>
      <c r="J44" s="713"/>
      <c r="K44" s="578"/>
      <c r="L44" s="579"/>
      <c r="M44" s="56"/>
      <c r="N44" s="62"/>
      <c r="O44" s="62"/>
      <c r="P44" s="62"/>
      <c r="Q44" s="62"/>
      <c r="R44" s="67"/>
      <c r="S44" s="45"/>
      <c r="T44" s="45"/>
      <c r="U44" s="45"/>
      <c r="V44" s="45"/>
      <c r="W44" s="45"/>
      <c r="X44" s="52"/>
      <c r="Y44" s="45"/>
      <c r="Z44" s="45"/>
      <c r="AA44" s="45"/>
      <c r="AB44" s="45"/>
      <c r="AC44" s="45"/>
      <c r="AD44" s="95"/>
      <c r="AE44" s="715"/>
      <c r="AF44" s="714"/>
      <c r="AG44" s="714"/>
      <c r="AH44" s="714"/>
      <c r="AI44" s="714"/>
      <c r="AJ44" s="714"/>
      <c r="AK44" s="714"/>
      <c r="AL44" s="714"/>
      <c r="AM44" s="714"/>
      <c r="AN44" s="714"/>
      <c r="AO44" s="714"/>
      <c r="AP44" s="714"/>
      <c r="AQ44" s="714"/>
      <c r="AR44" s="714"/>
      <c r="AS44" s="714"/>
      <c r="AT44" s="714"/>
      <c r="AU44" s="714"/>
      <c r="AV44" s="714"/>
      <c r="AW44" s="714"/>
      <c r="AX44" s="714"/>
      <c r="AY44" s="714"/>
      <c r="AZ44" s="714"/>
      <c r="BA44" s="714"/>
      <c r="BB44" s="714"/>
      <c r="BC44" s="714"/>
      <c r="BD44" s="714"/>
      <c r="BE44" s="714"/>
      <c r="BF44" s="714"/>
      <c r="BG44" s="714"/>
      <c r="BH44" s="714"/>
      <c r="BI44" s="681"/>
      <c r="BJ44" s="63"/>
      <c r="BK44" s="697"/>
      <c r="BL44" s="339"/>
      <c r="BM44" s="339"/>
      <c r="BN44" s="698"/>
      <c r="BO44" s="116"/>
      <c r="BP44" s="121"/>
      <c r="BQ44" s="127"/>
    </row>
    <row r="45" spans="1:69" ht="5.0999999999999996" customHeight="1" x14ac:dyDescent="0.2">
      <c r="A45" s="24"/>
      <c r="B45" s="27"/>
      <c r="C45" s="805" t="s">
        <v>145</v>
      </c>
      <c r="D45" s="636"/>
      <c r="E45" s="636"/>
      <c r="F45" s="636"/>
      <c r="G45" s="636"/>
      <c r="H45" s="636"/>
      <c r="I45" s="636"/>
      <c r="J45" s="636"/>
      <c r="K45" s="636"/>
      <c r="L45" s="636"/>
      <c r="M45" s="636"/>
      <c r="N45" s="636"/>
      <c r="O45" s="636"/>
      <c r="P45" s="636"/>
      <c r="Q45" s="636" t="s">
        <v>108</v>
      </c>
      <c r="R45" s="796"/>
      <c r="S45" s="72"/>
      <c r="T45" s="72"/>
      <c r="U45" s="72"/>
      <c r="V45" s="72"/>
      <c r="W45" s="72"/>
      <c r="X45" s="132"/>
      <c r="Y45" s="128"/>
      <c r="Z45" s="38"/>
      <c r="AA45" s="38"/>
      <c r="AB45" s="38"/>
      <c r="AC45" s="38"/>
      <c r="AD45" s="134"/>
      <c r="AE45" s="715"/>
      <c r="AF45" s="714"/>
      <c r="AG45" s="714"/>
      <c r="AH45" s="714"/>
      <c r="AI45" s="714"/>
      <c r="AJ45" s="714"/>
      <c r="AK45" s="714"/>
      <c r="AL45" s="714"/>
      <c r="AM45" s="714"/>
      <c r="AN45" s="714"/>
      <c r="AO45" s="714"/>
      <c r="AP45" s="714"/>
      <c r="AQ45" s="714"/>
      <c r="AR45" s="714"/>
      <c r="AS45" s="714"/>
      <c r="AT45" s="714"/>
      <c r="AU45" s="714"/>
      <c r="AV45" s="714"/>
      <c r="AW45" s="714"/>
      <c r="AX45" s="714"/>
      <c r="AY45" s="714"/>
      <c r="AZ45" s="714"/>
      <c r="BA45" s="714"/>
      <c r="BB45" s="714"/>
      <c r="BC45" s="714"/>
      <c r="BD45" s="714"/>
      <c r="BE45" s="714"/>
      <c r="BF45" s="714"/>
      <c r="BG45" s="714"/>
      <c r="BH45" s="714"/>
      <c r="BI45" s="681"/>
      <c r="BJ45" s="38"/>
      <c r="BK45" s="697"/>
      <c r="BL45" s="339"/>
      <c r="BM45" s="339"/>
      <c r="BN45" s="698"/>
      <c r="BO45" s="116"/>
      <c r="BP45" s="121"/>
      <c r="BQ45" s="127"/>
    </row>
    <row r="46" spans="1:69" ht="12.75" customHeight="1" x14ac:dyDescent="0.2">
      <c r="A46" s="24"/>
      <c r="B46" s="27"/>
      <c r="C46" s="643"/>
      <c r="D46" s="576"/>
      <c r="E46" s="576"/>
      <c r="F46" s="576"/>
      <c r="G46" s="576"/>
      <c r="H46" s="576"/>
      <c r="I46" s="576"/>
      <c r="J46" s="576"/>
      <c r="K46" s="576"/>
      <c r="L46" s="576"/>
      <c r="M46" s="576"/>
      <c r="N46" s="576"/>
      <c r="O46" s="576"/>
      <c r="P46" s="576"/>
      <c r="Q46" s="576"/>
      <c r="R46" s="577"/>
      <c r="S46" s="35"/>
      <c r="T46" s="704" t="str">
        <f>IF(COUNT(N43,T43,Z43)=0,"",SUM(N43,T43,Z43)/COUNT(N43,T43,Z43))</f>
        <v/>
      </c>
      <c r="U46" s="705"/>
      <c r="V46" s="705"/>
      <c r="W46" s="706"/>
      <c r="X46" s="66"/>
      <c r="Y46" s="79"/>
      <c r="Z46" s="35"/>
      <c r="AA46" s="35"/>
      <c r="AB46" s="35"/>
      <c r="AC46" s="35"/>
      <c r="AD46" s="94"/>
      <c r="AE46" s="715"/>
      <c r="AF46" s="714"/>
      <c r="AG46" s="714"/>
      <c r="AH46" s="714"/>
      <c r="AI46" s="714"/>
      <c r="AJ46" s="714"/>
      <c r="AK46" s="714"/>
      <c r="AL46" s="714"/>
      <c r="AM46" s="714"/>
      <c r="AN46" s="714"/>
      <c r="AO46" s="714"/>
      <c r="AP46" s="714"/>
      <c r="AQ46" s="714"/>
      <c r="AR46" s="714"/>
      <c r="AS46" s="714"/>
      <c r="AT46" s="714"/>
      <c r="AU46" s="714"/>
      <c r="AV46" s="714"/>
      <c r="AW46" s="714"/>
      <c r="AX46" s="714"/>
      <c r="AY46" s="714"/>
      <c r="AZ46" s="714"/>
      <c r="BA46" s="714"/>
      <c r="BB46" s="714"/>
      <c r="BC46" s="714"/>
      <c r="BD46" s="714"/>
      <c r="BE46" s="714"/>
      <c r="BF46" s="714"/>
      <c r="BG46" s="714"/>
      <c r="BH46" s="714"/>
      <c r="BI46" s="681"/>
      <c r="BJ46" s="38"/>
      <c r="BK46" s="699"/>
      <c r="BL46" s="700"/>
      <c r="BM46" s="700"/>
      <c r="BN46" s="701"/>
      <c r="BO46" s="116"/>
      <c r="BP46" s="121"/>
      <c r="BQ46" s="127"/>
    </row>
    <row r="47" spans="1:69" ht="5.0999999999999996" customHeight="1" thickBot="1" x14ac:dyDescent="0.25">
      <c r="A47" s="24"/>
      <c r="B47" s="29"/>
      <c r="C47" s="703"/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69"/>
      <c r="R47" s="670"/>
      <c r="S47" s="73"/>
      <c r="T47" s="73"/>
      <c r="U47" s="73"/>
      <c r="V47" s="73"/>
      <c r="W47" s="73"/>
      <c r="X47" s="76"/>
      <c r="Y47" s="80"/>
      <c r="Z47" s="85"/>
      <c r="AA47" s="85"/>
      <c r="AB47" s="85"/>
      <c r="AC47" s="85"/>
      <c r="AD47" s="98"/>
      <c r="AE47" s="716"/>
      <c r="AF47" s="717"/>
      <c r="AG47" s="717"/>
      <c r="AH47" s="717"/>
      <c r="AI47" s="717"/>
      <c r="AJ47" s="717"/>
      <c r="AK47" s="717"/>
      <c r="AL47" s="717"/>
      <c r="AM47" s="717"/>
      <c r="AN47" s="717"/>
      <c r="AO47" s="717"/>
      <c r="AP47" s="717"/>
      <c r="AQ47" s="717"/>
      <c r="AR47" s="717"/>
      <c r="AS47" s="717"/>
      <c r="AT47" s="717"/>
      <c r="AU47" s="717"/>
      <c r="AV47" s="717"/>
      <c r="AW47" s="717"/>
      <c r="AX47" s="717"/>
      <c r="AY47" s="717"/>
      <c r="AZ47" s="717"/>
      <c r="BA47" s="717"/>
      <c r="BB47" s="717"/>
      <c r="BC47" s="717"/>
      <c r="BD47" s="717"/>
      <c r="BE47" s="717"/>
      <c r="BF47" s="717"/>
      <c r="BG47" s="717"/>
      <c r="BH47" s="717"/>
      <c r="BI47" s="718"/>
      <c r="BJ47" s="85"/>
      <c r="BK47" s="85"/>
      <c r="BL47" s="85"/>
      <c r="BM47" s="85"/>
      <c r="BN47" s="85"/>
      <c r="BO47" s="111"/>
      <c r="BP47" s="123"/>
      <c r="BQ47" s="127"/>
    </row>
    <row r="48" spans="1:69" ht="13.5" thickTop="1" x14ac:dyDescent="0.2">
      <c r="A48" s="24"/>
      <c r="B48" s="27"/>
      <c r="C48" s="643" t="s">
        <v>146</v>
      </c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76"/>
      <c r="P48" s="576"/>
      <c r="Q48" s="576"/>
      <c r="R48" s="576"/>
      <c r="S48" s="576"/>
      <c r="T48" s="576"/>
      <c r="U48" s="576"/>
      <c r="V48" s="576"/>
      <c r="W48" s="576"/>
      <c r="X48" s="576"/>
      <c r="Y48" s="576"/>
      <c r="Z48" s="576"/>
      <c r="AA48" s="576"/>
      <c r="AB48" s="576"/>
      <c r="AC48" s="576"/>
      <c r="AD48" s="576"/>
      <c r="AE48" s="650" t="s">
        <v>28</v>
      </c>
      <c r="AF48" s="642"/>
      <c r="AG48" s="642"/>
      <c r="AH48" s="642"/>
      <c r="AI48" s="642"/>
      <c r="AJ48" s="642"/>
      <c r="AK48" s="642"/>
      <c r="AL48" s="642"/>
      <c r="AM48" s="642"/>
      <c r="AN48" s="642"/>
      <c r="AO48" s="642"/>
      <c r="AP48" s="642"/>
      <c r="AQ48" s="642"/>
      <c r="AR48" s="642"/>
      <c r="AS48" s="642"/>
      <c r="AT48" s="642"/>
      <c r="AU48" s="642"/>
      <c r="AV48" s="642"/>
      <c r="AW48" s="642"/>
      <c r="AX48" s="642"/>
      <c r="AY48" s="642"/>
      <c r="AZ48" s="642"/>
      <c r="BA48" s="642"/>
      <c r="BB48" s="642"/>
      <c r="BC48" s="642"/>
      <c r="BD48" s="642"/>
      <c r="BE48" s="642"/>
      <c r="BF48" s="642"/>
      <c r="BG48" s="642"/>
      <c r="BH48" s="642"/>
      <c r="BI48" s="642"/>
      <c r="BJ48" s="642"/>
      <c r="BK48" s="642"/>
      <c r="BL48" s="642"/>
      <c r="BM48" s="642"/>
      <c r="BN48" s="642"/>
      <c r="BO48" s="673"/>
      <c r="BP48" s="121"/>
      <c r="BQ48" s="127"/>
    </row>
    <row r="49" spans="1:69" ht="5.0999999999999996" customHeight="1" x14ac:dyDescent="0.2">
      <c r="A49" s="24"/>
      <c r="B49" s="27"/>
      <c r="C49" s="707"/>
      <c r="D49" s="578"/>
      <c r="E49" s="578"/>
      <c r="F49" s="578"/>
      <c r="G49" s="578"/>
      <c r="H49" s="578"/>
      <c r="I49" s="578"/>
      <c r="J49" s="578"/>
      <c r="K49" s="578"/>
      <c r="L49" s="578"/>
      <c r="M49" s="578"/>
      <c r="N49" s="578"/>
      <c r="O49" s="578"/>
      <c r="P49" s="578"/>
      <c r="Q49" s="578"/>
      <c r="R49" s="578"/>
      <c r="S49" s="578"/>
      <c r="T49" s="578"/>
      <c r="U49" s="578"/>
      <c r="V49" s="578"/>
      <c r="W49" s="578"/>
      <c r="X49" s="578"/>
      <c r="Y49" s="578"/>
      <c r="Z49" s="578"/>
      <c r="AA49" s="578"/>
      <c r="AB49" s="578"/>
      <c r="AC49" s="578"/>
      <c r="AD49" s="578"/>
      <c r="AE49" s="675"/>
      <c r="AF49" s="578"/>
      <c r="AG49" s="578"/>
      <c r="AH49" s="578"/>
      <c r="AI49" s="578"/>
      <c r="AJ49" s="578"/>
      <c r="AK49" s="578"/>
      <c r="AL49" s="578"/>
      <c r="AM49" s="578"/>
      <c r="AN49" s="578"/>
      <c r="AO49" s="578"/>
      <c r="AP49" s="578"/>
      <c r="AQ49" s="578"/>
      <c r="AR49" s="578"/>
      <c r="AS49" s="578"/>
      <c r="AT49" s="578"/>
      <c r="AU49" s="578"/>
      <c r="AV49" s="578"/>
      <c r="AW49" s="578"/>
      <c r="AX49" s="578"/>
      <c r="AY49" s="578"/>
      <c r="AZ49" s="578"/>
      <c r="BA49" s="578"/>
      <c r="BB49" s="578"/>
      <c r="BC49" s="578"/>
      <c r="BD49" s="578"/>
      <c r="BE49" s="578"/>
      <c r="BF49" s="578"/>
      <c r="BG49" s="578"/>
      <c r="BH49" s="578"/>
      <c r="BI49" s="578"/>
      <c r="BJ49" s="578"/>
      <c r="BK49" s="578"/>
      <c r="BL49" s="578"/>
      <c r="BM49" s="578"/>
      <c r="BN49" s="578"/>
      <c r="BO49" s="579"/>
      <c r="BP49" s="121"/>
      <c r="BQ49" s="127"/>
    </row>
    <row r="50" spans="1:69" ht="5.0999999999999996" customHeight="1" x14ac:dyDescent="0.2">
      <c r="A50" s="24"/>
      <c r="B50" s="27"/>
      <c r="C50" s="793" t="s">
        <v>147</v>
      </c>
      <c r="D50" s="628"/>
      <c r="E50" s="628"/>
      <c r="F50" s="628"/>
      <c r="G50" s="628"/>
      <c r="H50" s="628"/>
      <c r="I50" s="628"/>
      <c r="J50" s="628"/>
      <c r="K50" s="628"/>
      <c r="L50" s="628"/>
      <c r="M50" s="628"/>
      <c r="N50" s="628"/>
      <c r="O50" s="628"/>
      <c r="P50" s="628"/>
      <c r="Q50" s="628"/>
      <c r="R50" s="628"/>
      <c r="S50" s="628"/>
      <c r="T50" s="628"/>
      <c r="U50" s="628"/>
      <c r="V50" s="628"/>
      <c r="W50" s="679"/>
      <c r="X50" s="800"/>
      <c r="Y50" s="128"/>
      <c r="Z50" s="44"/>
      <c r="AA50" s="44"/>
      <c r="AB50" s="44"/>
      <c r="AC50" s="44"/>
      <c r="AD50" s="44"/>
      <c r="AE50" s="99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17"/>
      <c r="BP50" s="121"/>
      <c r="BQ50" s="127"/>
    </row>
    <row r="51" spans="1:69" ht="12.75" x14ac:dyDescent="0.2">
      <c r="A51" s="24"/>
      <c r="B51" s="27"/>
      <c r="C51" s="630"/>
      <c r="D51" s="668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8"/>
      <c r="T51" s="668"/>
      <c r="U51" s="668"/>
      <c r="V51" s="668"/>
      <c r="W51" s="379"/>
      <c r="X51" s="681"/>
      <c r="Y51" s="81"/>
      <c r="Z51" s="683"/>
      <c r="AA51" s="684"/>
      <c r="AB51" s="684"/>
      <c r="AC51" s="685"/>
      <c r="AD51" s="38"/>
      <c r="AE51" s="100"/>
      <c r="AF51" s="801"/>
      <c r="AG51" s="687"/>
      <c r="AH51" s="687"/>
      <c r="AI51" s="687"/>
      <c r="AJ51" s="687"/>
      <c r="AK51" s="687"/>
      <c r="AL51" s="687"/>
      <c r="AM51" s="687"/>
      <c r="AN51" s="687"/>
      <c r="AO51" s="687"/>
      <c r="AP51" s="687"/>
      <c r="AQ51" s="687"/>
      <c r="AR51" s="687"/>
      <c r="AS51" s="687"/>
      <c r="AT51" s="687"/>
      <c r="AU51" s="687"/>
      <c r="AV51" s="687"/>
      <c r="AW51" s="687"/>
      <c r="AX51" s="687"/>
      <c r="AY51" s="687"/>
      <c r="AZ51" s="687"/>
      <c r="BA51" s="687"/>
      <c r="BB51" s="687"/>
      <c r="BC51" s="687"/>
      <c r="BD51" s="687"/>
      <c r="BE51" s="687"/>
      <c r="BF51" s="687"/>
      <c r="BG51" s="687"/>
      <c r="BH51" s="687"/>
      <c r="BI51" s="687"/>
      <c r="BJ51" s="687"/>
      <c r="BK51" s="687"/>
      <c r="BL51" s="687"/>
      <c r="BM51" s="687"/>
      <c r="BN51" s="802"/>
      <c r="BO51" s="117"/>
      <c r="BP51" s="121"/>
      <c r="BQ51" s="127"/>
    </row>
    <row r="52" spans="1:69" ht="5.0999999999999996" customHeight="1" x14ac:dyDescent="0.2">
      <c r="A52" s="24"/>
      <c r="B52" s="27"/>
      <c r="C52" s="632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381"/>
      <c r="X52" s="682"/>
      <c r="Y52" s="71"/>
      <c r="Z52" s="71"/>
      <c r="AA52" s="71"/>
      <c r="AB52" s="71"/>
      <c r="AC52" s="71"/>
      <c r="AD52" s="45"/>
      <c r="AE52" s="100"/>
      <c r="AF52" s="328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9"/>
      <c r="BI52" s="329"/>
      <c r="BJ52" s="329"/>
      <c r="BK52" s="329"/>
      <c r="BL52" s="329"/>
      <c r="BM52" s="329"/>
      <c r="BN52" s="689"/>
      <c r="BO52" s="117"/>
      <c r="BP52" s="121"/>
      <c r="BQ52" s="127"/>
    </row>
    <row r="53" spans="1:69" ht="5.0999999999999996" customHeight="1" x14ac:dyDescent="0.2">
      <c r="A53" s="24"/>
      <c r="B53" s="27"/>
      <c r="C53" s="793" t="s">
        <v>148</v>
      </c>
      <c r="D53" s="628"/>
      <c r="E53" s="628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36" t="s">
        <v>149</v>
      </c>
      <c r="X53" s="797"/>
      <c r="Y53" s="63"/>
      <c r="Z53" s="63"/>
      <c r="AA53" s="63"/>
      <c r="AB53" s="63"/>
      <c r="AC53" s="63"/>
      <c r="AD53" s="44"/>
      <c r="AE53" s="100"/>
      <c r="AF53" s="328"/>
      <c r="AG53" s="329"/>
      <c r="AH53" s="329"/>
      <c r="AI53" s="329"/>
      <c r="AJ53" s="329"/>
      <c r="AK53" s="329"/>
      <c r="AL53" s="329"/>
      <c r="AM53" s="329"/>
      <c r="AN53" s="329"/>
      <c r="AO53" s="329"/>
      <c r="AP53" s="329"/>
      <c r="AQ53" s="329"/>
      <c r="AR53" s="329"/>
      <c r="AS53" s="329"/>
      <c r="AT53" s="329"/>
      <c r="AU53" s="329"/>
      <c r="AV53" s="329"/>
      <c r="AW53" s="329"/>
      <c r="AX53" s="329"/>
      <c r="AY53" s="329"/>
      <c r="AZ53" s="329"/>
      <c r="BA53" s="329"/>
      <c r="BB53" s="329"/>
      <c r="BC53" s="329"/>
      <c r="BD53" s="329"/>
      <c r="BE53" s="329"/>
      <c r="BF53" s="329"/>
      <c r="BG53" s="329"/>
      <c r="BH53" s="329"/>
      <c r="BI53" s="329"/>
      <c r="BJ53" s="329"/>
      <c r="BK53" s="329"/>
      <c r="BL53" s="329"/>
      <c r="BM53" s="329"/>
      <c r="BN53" s="689"/>
      <c r="BO53" s="117"/>
      <c r="BP53" s="121"/>
      <c r="BQ53" s="127"/>
    </row>
    <row r="54" spans="1:69" ht="12.75" x14ac:dyDescent="0.2">
      <c r="A54" s="24"/>
      <c r="B54" s="27"/>
      <c r="C54" s="630"/>
      <c r="D54" s="668"/>
      <c r="E54" s="668"/>
      <c r="F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93"/>
      <c r="X54" s="649"/>
      <c r="Y54" s="82"/>
      <c r="Z54" s="683"/>
      <c r="AA54" s="684"/>
      <c r="AB54" s="684"/>
      <c r="AC54" s="685"/>
      <c r="AD54" s="38"/>
      <c r="AE54" s="100"/>
      <c r="AF54" s="328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  <c r="AU54" s="329"/>
      <c r="AV54" s="329"/>
      <c r="AW54" s="329"/>
      <c r="AX54" s="329"/>
      <c r="AY54" s="329"/>
      <c r="AZ54" s="329"/>
      <c r="BA54" s="329"/>
      <c r="BB54" s="329"/>
      <c r="BC54" s="329"/>
      <c r="BD54" s="329"/>
      <c r="BE54" s="329"/>
      <c r="BF54" s="329"/>
      <c r="BG54" s="329"/>
      <c r="BH54" s="329"/>
      <c r="BI54" s="329"/>
      <c r="BJ54" s="329"/>
      <c r="BK54" s="329"/>
      <c r="BL54" s="329"/>
      <c r="BM54" s="329"/>
      <c r="BN54" s="689"/>
      <c r="BO54" s="117"/>
      <c r="BP54" s="121"/>
      <c r="BQ54" s="127"/>
    </row>
    <row r="55" spans="1:69" ht="5.0999999999999996" customHeight="1" x14ac:dyDescent="0.2">
      <c r="A55" s="24"/>
      <c r="B55" s="27"/>
      <c r="C55" s="632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671"/>
      <c r="X55" s="672"/>
      <c r="Y55" s="83"/>
      <c r="Z55" s="60"/>
      <c r="AA55" s="60"/>
      <c r="AB55" s="60"/>
      <c r="AC55" s="60"/>
      <c r="AD55" s="45"/>
      <c r="AE55" s="100"/>
      <c r="AF55" s="328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29"/>
      <c r="AT55" s="329"/>
      <c r="AU55" s="329"/>
      <c r="AV55" s="329"/>
      <c r="AW55" s="329"/>
      <c r="AX55" s="329"/>
      <c r="AY55" s="329"/>
      <c r="AZ55" s="329"/>
      <c r="BA55" s="329"/>
      <c r="BB55" s="329"/>
      <c r="BC55" s="329"/>
      <c r="BD55" s="329"/>
      <c r="BE55" s="329"/>
      <c r="BF55" s="329"/>
      <c r="BG55" s="329"/>
      <c r="BH55" s="329"/>
      <c r="BI55" s="329"/>
      <c r="BJ55" s="329"/>
      <c r="BK55" s="329"/>
      <c r="BL55" s="329"/>
      <c r="BM55" s="329"/>
      <c r="BN55" s="689"/>
      <c r="BO55" s="117"/>
      <c r="BP55" s="121"/>
      <c r="BQ55" s="127"/>
    </row>
    <row r="56" spans="1:69" ht="5.0999999999999996" customHeight="1" x14ac:dyDescent="0.2">
      <c r="A56" s="24"/>
      <c r="B56" s="27"/>
      <c r="C56" s="793" t="s">
        <v>150</v>
      </c>
      <c r="D56" s="628"/>
      <c r="E56" s="628"/>
      <c r="F56" s="628"/>
      <c r="G56" s="628"/>
      <c r="H56" s="628"/>
      <c r="I56" s="628"/>
      <c r="J56" s="628"/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36" t="s">
        <v>151</v>
      </c>
      <c r="X56" s="797"/>
      <c r="Y56" s="84"/>
      <c r="Z56" s="86"/>
      <c r="AA56" s="86"/>
      <c r="AB56" s="86"/>
      <c r="AC56" s="86"/>
      <c r="AD56" s="44"/>
      <c r="AE56" s="100"/>
      <c r="AF56" s="328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  <c r="AT56" s="329"/>
      <c r="AU56" s="329"/>
      <c r="AV56" s="329"/>
      <c r="AW56" s="329"/>
      <c r="AX56" s="329"/>
      <c r="AY56" s="329"/>
      <c r="AZ56" s="329"/>
      <c r="BA56" s="329"/>
      <c r="BB56" s="329"/>
      <c r="BC56" s="329"/>
      <c r="BD56" s="329"/>
      <c r="BE56" s="329"/>
      <c r="BF56" s="329"/>
      <c r="BG56" s="329"/>
      <c r="BH56" s="329"/>
      <c r="BI56" s="329"/>
      <c r="BJ56" s="329"/>
      <c r="BK56" s="329"/>
      <c r="BL56" s="329"/>
      <c r="BM56" s="329"/>
      <c r="BN56" s="689"/>
      <c r="BO56" s="51"/>
      <c r="BP56" s="121"/>
      <c r="BQ56" s="127"/>
    </row>
    <row r="57" spans="1:69" ht="12.75" x14ac:dyDescent="0.2">
      <c r="A57" s="24"/>
      <c r="B57" s="27"/>
      <c r="C57" s="630"/>
      <c r="D57" s="668"/>
      <c r="E57" s="668"/>
      <c r="F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93"/>
      <c r="X57" s="649"/>
      <c r="Y57" s="82"/>
      <c r="Z57" s="610"/>
      <c r="AA57" s="615"/>
      <c r="AB57" s="615"/>
      <c r="AC57" s="611"/>
      <c r="AD57" s="38"/>
      <c r="AE57" s="100"/>
      <c r="AF57" s="328"/>
      <c r="AG57" s="329"/>
      <c r="AH57" s="329"/>
      <c r="AI57" s="329"/>
      <c r="AJ57" s="329"/>
      <c r="AK57" s="329"/>
      <c r="AL57" s="329"/>
      <c r="AM57" s="329"/>
      <c r="AN57" s="329"/>
      <c r="AO57" s="329"/>
      <c r="AP57" s="329"/>
      <c r="AQ57" s="329"/>
      <c r="AR57" s="329"/>
      <c r="AS57" s="329"/>
      <c r="AT57" s="329"/>
      <c r="AU57" s="329"/>
      <c r="AV57" s="329"/>
      <c r="AW57" s="329"/>
      <c r="AX57" s="329"/>
      <c r="AY57" s="329"/>
      <c r="AZ57" s="329"/>
      <c r="BA57" s="329"/>
      <c r="BB57" s="329"/>
      <c r="BC57" s="329"/>
      <c r="BD57" s="329"/>
      <c r="BE57" s="329"/>
      <c r="BF57" s="329"/>
      <c r="BG57" s="329"/>
      <c r="BH57" s="329"/>
      <c r="BI57" s="329"/>
      <c r="BJ57" s="329"/>
      <c r="BK57" s="329"/>
      <c r="BL57" s="329"/>
      <c r="BM57" s="329"/>
      <c r="BN57" s="689"/>
      <c r="BO57" s="51"/>
      <c r="BP57" s="121"/>
      <c r="BQ57" s="127"/>
    </row>
    <row r="58" spans="1:69" ht="5.0999999999999996" customHeight="1" x14ac:dyDescent="0.2">
      <c r="A58" s="24"/>
      <c r="B58" s="27"/>
      <c r="C58" s="632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671"/>
      <c r="X58" s="672"/>
      <c r="Y58" s="83"/>
      <c r="Z58" s="60"/>
      <c r="AA58" s="60"/>
      <c r="AB58" s="60"/>
      <c r="AC58" s="60"/>
      <c r="AD58" s="45"/>
      <c r="AE58" s="100"/>
      <c r="AF58" s="328"/>
      <c r="AG58" s="329"/>
      <c r="AH58" s="329"/>
      <c r="AI58" s="329"/>
      <c r="AJ58" s="329"/>
      <c r="AK58" s="329"/>
      <c r="AL58" s="329"/>
      <c r="AM58" s="329"/>
      <c r="AN58" s="329"/>
      <c r="AO58" s="329"/>
      <c r="AP58" s="329"/>
      <c r="AQ58" s="329"/>
      <c r="AR58" s="329"/>
      <c r="AS58" s="329"/>
      <c r="AT58" s="329"/>
      <c r="AU58" s="329"/>
      <c r="AV58" s="329"/>
      <c r="AW58" s="329"/>
      <c r="AX58" s="329"/>
      <c r="AY58" s="329"/>
      <c r="AZ58" s="329"/>
      <c r="BA58" s="329"/>
      <c r="BB58" s="329"/>
      <c r="BC58" s="329"/>
      <c r="BD58" s="329"/>
      <c r="BE58" s="329"/>
      <c r="BF58" s="329"/>
      <c r="BG58" s="329"/>
      <c r="BH58" s="329"/>
      <c r="BI58" s="329"/>
      <c r="BJ58" s="329"/>
      <c r="BK58" s="329"/>
      <c r="BL58" s="329"/>
      <c r="BM58" s="329"/>
      <c r="BN58" s="689"/>
      <c r="BO58" s="51"/>
      <c r="BP58" s="121"/>
      <c r="BQ58" s="127"/>
    </row>
    <row r="59" spans="1:69" ht="5.0999999999999996" customHeight="1" x14ac:dyDescent="0.2">
      <c r="A59" s="24"/>
      <c r="B59" s="27"/>
      <c r="C59" s="793" t="s">
        <v>152</v>
      </c>
      <c r="D59" s="628"/>
      <c r="E59" s="628"/>
      <c r="F59" s="628"/>
      <c r="G59" s="628"/>
      <c r="H59" s="628"/>
      <c r="I59" s="628"/>
      <c r="J59" s="628"/>
      <c r="K59" s="628"/>
      <c r="L59" s="628"/>
      <c r="M59" s="628"/>
      <c r="N59" s="628"/>
      <c r="O59" s="628"/>
      <c r="P59" s="628"/>
      <c r="Q59" s="628"/>
      <c r="R59" s="628"/>
      <c r="S59" s="628"/>
      <c r="T59" s="628"/>
      <c r="U59" s="628"/>
      <c r="V59" s="628"/>
      <c r="W59" s="636" t="s">
        <v>153</v>
      </c>
      <c r="X59" s="796"/>
      <c r="Y59" s="84"/>
      <c r="Z59" s="86"/>
      <c r="AA59" s="86"/>
      <c r="AB59" s="86"/>
      <c r="AC59" s="86"/>
      <c r="AD59" s="44"/>
      <c r="AE59" s="100"/>
      <c r="AF59" s="328"/>
      <c r="AG59" s="329"/>
      <c r="AH59" s="329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29"/>
      <c r="AX59" s="329"/>
      <c r="AY59" s="329"/>
      <c r="AZ59" s="329"/>
      <c r="BA59" s="329"/>
      <c r="BB59" s="329"/>
      <c r="BC59" s="329"/>
      <c r="BD59" s="329"/>
      <c r="BE59" s="329"/>
      <c r="BF59" s="329"/>
      <c r="BG59" s="329"/>
      <c r="BH59" s="329"/>
      <c r="BI59" s="329"/>
      <c r="BJ59" s="329"/>
      <c r="BK59" s="329"/>
      <c r="BL59" s="329"/>
      <c r="BM59" s="329"/>
      <c r="BN59" s="689"/>
      <c r="BO59" s="51"/>
      <c r="BP59" s="121"/>
      <c r="BQ59" s="127"/>
    </row>
    <row r="60" spans="1:69" ht="12.75" x14ac:dyDescent="0.2">
      <c r="A60" s="24"/>
      <c r="B60" s="27"/>
      <c r="C60" s="630"/>
      <c r="D60" s="668"/>
      <c r="E60" s="668"/>
      <c r="F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576"/>
      <c r="X60" s="577"/>
      <c r="Y60" s="82"/>
      <c r="Z60" s="610"/>
      <c r="AA60" s="615"/>
      <c r="AB60" s="615"/>
      <c r="AC60" s="611"/>
      <c r="AD60" s="38"/>
      <c r="AE60" s="100"/>
      <c r="AF60" s="328"/>
      <c r="AG60" s="329"/>
      <c r="AH60" s="329"/>
      <c r="AI60" s="329"/>
      <c r="AJ60" s="329"/>
      <c r="AK60" s="329"/>
      <c r="AL60" s="329"/>
      <c r="AM60" s="329"/>
      <c r="AN60" s="329"/>
      <c r="AO60" s="329"/>
      <c r="AP60" s="329"/>
      <c r="AQ60" s="329"/>
      <c r="AR60" s="329"/>
      <c r="AS60" s="329"/>
      <c r="AT60" s="329"/>
      <c r="AU60" s="329"/>
      <c r="AV60" s="329"/>
      <c r="AW60" s="329"/>
      <c r="AX60" s="329"/>
      <c r="AY60" s="329"/>
      <c r="AZ60" s="329"/>
      <c r="BA60" s="329"/>
      <c r="BB60" s="329"/>
      <c r="BC60" s="329"/>
      <c r="BD60" s="329"/>
      <c r="BE60" s="329"/>
      <c r="BF60" s="329"/>
      <c r="BG60" s="329"/>
      <c r="BH60" s="329"/>
      <c r="BI60" s="329"/>
      <c r="BJ60" s="329"/>
      <c r="BK60" s="329"/>
      <c r="BL60" s="329"/>
      <c r="BM60" s="329"/>
      <c r="BN60" s="689"/>
      <c r="BO60" s="51"/>
      <c r="BP60" s="121"/>
      <c r="BQ60" s="127"/>
    </row>
    <row r="61" spans="1:69" ht="5.0999999999999996" customHeight="1" x14ac:dyDescent="0.2">
      <c r="A61" s="24"/>
      <c r="B61" s="27"/>
      <c r="C61" s="632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8"/>
      <c r="X61" s="579"/>
      <c r="Y61" s="83"/>
      <c r="Z61" s="60"/>
      <c r="AA61" s="60"/>
      <c r="AB61" s="60"/>
      <c r="AC61" s="60"/>
      <c r="AD61" s="45"/>
      <c r="AE61" s="100"/>
      <c r="AF61" s="328"/>
      <c r="AG61" s="329"/>
      <c r="AH61" s="329"/>
      <c r="AI61" s="329"/>
      <c r="AJ61" s="329"/>
      <c r="AK61" s="329"/>
      <c r="AL61" s="329"/>
      <c r="AM61" s="329"/>
      <c r="AN61" s="329"/>
      <c r="AO61" s="329"/>
      <c r="AP61" s="329"/>
      <c r="AQ61" s="329"/>
      <c r="AR61" s="329"/>
      <c r="AS61" s="329"/>
      <c r="AT61" s="329"/>
      <c r="AU61" s="329"/>
      <c r="AV61" s="329"/>
      <c r="AW61" s="329"/>
      <c r="AX61" s="329"/>
      <c r="AY61" s="329"/>
      <c r="AZ61" s="329"/>
      <c r="BA61" s="329"/>
      <c r="BB61" s="329"/>
      <c r="BC61" s="329"/>
      <c r="BD61" s="329"/>
      <c r="BE61" s="329"/>
      <c r="BF61" s="329"/>
      <c r="BG61" s="329"/>
      <c r="BH61" s="329"/>
      <c r="BI61" s="329"/>
      <c r="BJ61" s="329"/>
      <c r="BK61" s="329"/>
      <c r="BL61" s="329"/>
      <c r="BM61" s="329"/>
      <c r="BN61" s="689"/>
      <c r="BO61" s="51"/>
      <c r="BP61" s="121"/>
      <c r="BQ61" s="127"/>
    </row>
    <row r="62" spans="1:69" ht="5.0999999999999996" customHeight="1" x14ac:dyDescent="0.2">
      <c r="A62" s="24"/>
      <c r="B62" s="27"/>
      <c r="C62" s="793" t="s">
        <v>154</v>
      </c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8"/>
      <c r="S62" s="628"/>
      <c r="T62" s="628"/>
      <c r="U62" s="628"/>
      <c r="V62" s="628"/>
      <c r="W62" s="636" t="s">
        <v>155</v>
      </c>
      <c r="X62" s="796"/>
      <c r="Y62" s="82"/>
      <c r="Z62" s="61"/>
      <c r="AA62" s="61"/>
      <c r="AB62" s="61"/>
      <c r="AC62" s="61"/>
      <c r="AD62" s="38"/>
      <c r="AE62" s="100"/>
      <c r="AF62" s="328"/>
      <c r="AG62" s="329"/>
      <c r="AH62" s="329"/>
      <c r="AI62" s="329"/>
      <c r="AJ62" s="329"/>
      <c r="AK62" s="329"/>
      <c r="AL62" s="329"/>
      <c r="AM62" s="329"/>
      <c r="AN62" s="329"/>
      <c r="AO62" s="329"/>
      <c r="AP62" s="329"/>
      <c r="AQ62" s="329"/>
      <c r="AR62" s="329"/>
      <c r="AS62" s="329"/>
      <c r="AT62" s="329"/>
      <c r="AU62" s="329"/>
      <c r="AV62" s="329"/>
      <c r="AW62" s="329"/>
      <c r="AX62" s="329"/>
      <c r="AY62" s="329"/>
      <c r="AZ62" s="329"/>
      <c r="BA62" s="329"/>
      <c r="BB62" s="329"/>
      <c r="BC62" s="329"/>
      <c r="BD62" s="329"/>
      <c r="BE62" s="329"/>
      <c r="BF62" s="329"/>
      <c r="BG62" s="329"/>
      <c r="BH62" s="329"/>
      <c r="BI62" s="329"/>
      <c r="BJ62" s="329"/>
      <c r="BK62" s="329"/>
      <c r="BL62" s="329"/>
      <c r="BM62" s="329"/>
      <c r="BN62" s="689"/>
      <c r="BO62" s="51"/>
      <c r="BP62" s="121"/>
      <c r="BQ62" s="127"/>
    </row>
    <row r="63" spans="1:69" ht="12.75" x14ac:dyDescent="0.2">
      <c r="A63" s="24"/>
      <c r="B63" s="27"/>
      <c r="C63" s="630"/>
      <c r="D63" s="668"/>
      <c r="E63" s="668"/>
      <c r="F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576"/>
      <c r="X63" s="577"/>
      <c r="Y63" s="82"/>
      <c r="Z63" s="597" t="str">
        <f>IF(COUNT(Z57,Z60)&lt;2,"",Z57-Z60)</f>
        <v/>
      </c>
      <c r="AA63" s="598"/>
      <c r="AB63" s="598"/>
      <c r="AC63" s="599"/>
      <c r="AD63" s="38"/>
      <c r="AE63" s="100"/>
      <c r="AF63" s="328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  <c r="AU63" s="329"/>
      <c r="AV63" s="329"/>
      <c r="AW63" s="329"/>
      <c r="AX63" s="329"/>
      <c r="AY63" s="329"/>
      <c r="AZ63" s="329"/>
      <c r="BA63" s="329"/>
      <c r="BB63" s="329"/>
      <c r="BC63" s="329"/>
      <c r="BD63" s="329"/>
      <c r="BE63" s="329"/>
      <c r="BF63" s="329"/>
      <c r="BG63" s="329"/>
      <c r="BH63" s="329"/>
      <c r="BI63" s="329"/>
      <c r="BJ63" s="329"/>
      <c r="BK63" s="329"/>
      <c r="BL63" s="329"/>
      <c r="BM63" s="329"/>
      <c r="BN63" s="689"/>
      <c r="BO63" s="51"/>
      <c r="BP63" s="121"/>
      <c r="BQ63" s="127"/>
    </row>
    <row r="64" spans="1:69" ht="5.0999999999999996" customHeight="1" x14ac:dyDescent="0.2">
      <c r="A64" s="24"/>
      <c r="B64" s="27"/>
      <c r="C64" s="632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8"/>
      <c r="X64" s="579"/>
      <c r="Y64" s="83"/>
      <c r="Z64" s="60"/>
      <c r="AA64" s="60"/>
      <c r="AB64" s="60"/>
      <c r="AC64" s="60"/>
      <c r="AD64" s="45"/>
      <c r="AE64" s="100"/>
      <c r="AF64" s="328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  <c r="AU64" s="329"/>
      <c r="AV64" s="329"/>
      <c r="AW64" s="329"/>
      <c r="AX64" s="329"/>
      <c r="AY64" s="329"/>
      <c r="AZ64" s="329"/>
      <c r="BA64" s="329"/>
      <c r="BB64" s="329"/>
      <c r="BC64" s="329"/>
      <c r="BD64" s="329"/>
      <c r="BE64" s="329"/>
      <c r="BF64" s="329"/>
      <c r="BG64" s="329"/>
      <c r="BH64" s="329"/>
      <c r="BI64" s="329"/>
      <c r="BJ64" s="329"/>
      <c r="BK64" s="329"/>
      <c r="BL64" s="329"/>
      <c r="BM64" s="329"/>
      <c r="BN64" s="689"/>
      <c r="BO64" s="51"/>
      <c r="BP64" s="121"/>
      <c r="BQ64" s="127"/>
    </row>
    <row r="65" spans="1:69" ht="5.0999999999999996" customHeight="1" x14ac:dyDescent="0.2">
      <c r="A65" s="24"/>
      <c r="B65" s="27"/>
      <c r="C65" s="793" t="s">
        <v>156</v>
      </c>
      <c r="D65" s="628"/>
      <c r="E65" s="628"/>
      <c r="F65" s="628"/>
      <c r="G65" s="628"/>
      <c r="H65" s="628"/>
      <c r="I65" s="628"/>
      <c r="J65" s="628"/>
      <c r="K65" s="628"/>
      <c r="L65" s="628"/>
      <c r="M65" s="628"/>
      <c r="N65" s="628"/>
      <c r="O65" s="628"/>
      <c r="P65" s="628"/>
      <c r="Q65" s="628"/>
      <c r="R65" s="628"/>
      <c r="S65" s="628"/>
      <c r="T65" s="628"/>
      <c r="U65" s="628"/>
      <c r="V65" s="628"/>
      <c r="W65" s="636" t="s">
        <v>157</v>
      </c>
      <c r="X65" s="796"/>
      <c r="Y65" s="82"/>
      <c r="Z65" s="61"/>
      <c r="AA65" s="61"/>
      <c r="AB65" s="61"/>
      <c r="AC65" s="61"/>
      <c r="AD65" s="44"/>
      <c r="AE65" s="99"/>
      <c r="AF65" s="328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  <c r="AU65" s="329"/>
      <c r="AV65" s="329"/>
      <c r="AW65" s="329"/>
      <c r="AX65" s="329"/>
      <c r="AY65" s="329"/>
      <c r="AZ65" s="329"/>
      <c r="BA65" s="329"/>
      <c r="BB65" s="329"/>
      <c r="BC65" s="329"/>
      <c r="BD65" s="329"/>
      <c r="BE65" s="329"/>
      <c r="BF65" s="329"/>
      <c r="BG65" s="329"/>
      <c r="BH65" s="329"/>
      <c r="BI65" s="329"/>
      <c r="BJ65" s="329"/>
      <c r="BK65" s="329"/>
      <c r="BL65" s="329"/>
      <c r="BM65" s="329"/>
      <c r="BN65" s="689"/>
      <c r="BO65" s="66"/>
      <c r="BP65" s="124"/>
      <c r="BQ65" s="127"/>
    </row>
    <row r="66" spans="1:69" ht="12.75" x14ac:dyDescent="0.2">
      <c r="A66" s="24"/>
      <c r="B66" s="27"/>
      <c r="C66" s="630"/>
      <c r="D66" s="668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576"/>
      <c r="X66" s="577"/>
      <c r="Y66" s="82"/>
      <c r="Z66" s="610"/>
      <c r="AA66" s="615"/>
      <c r="AB66" s="615"/>
      <c r="AC66" s="611"/>
      <c r="AD66" s="38"/>
      <c r="AE66" s="99"/>
      <c r="AF66" s="328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29"/>
      <c r="AW66" s="329"/>
      <c r="AX66" s="329"/>
      <c r="AY66" s="329"/>
      <c r="AZ66" s="329"/>
      <c r="BA66" s="329"/>
      <c r="BB66" s="329"/>
      <c r="BC66" s="329"/>
      <c r="BD66" s="329"/>
      <c r="BE66" s="329"/>
      <c r="BF66" s="329"/>
      <c r="BG66" s="329"/>
      <c r="BH66" s="329"/>
      <c r="BI66" s="329"/>
      <c r="BJ66" s="329"/>
      <c r="BK66" s="329"/>
      <c r="BL66" s="329"/>
      <c r="BM66" s="329"/>
      <c r="BN66" s="689"/>
      <c r="BO66" s="66"/>
      <c r="BP66" s="121"/>
      <c r="BQ66" s="127"/>
    </row>
    <row r="67" spans="1:69" ht="5.0999999999999996" customHeight="1" x14ac:dyDescent="0.2">
      <c r="A67" s="24"/>
      <c r="B67" s="27"/>
      <c r="C67" s="632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8"/>
      <c r="X67" s="579"/>
      <c r="Y67" s="83"/>
      <c r="Z67" s="60"/>
      <c r="AA67" s="60"/>
      <c r="AB67" s="60"/>
      <c r="AC67" s="60"/>
      <c r="AD67" s="45"/>
      <c r="AE67" s="99"/>
      <c r="AF67" s="328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29"/>
      <c r="AT67" s="329"/>
      <c r="AU67" s="329"/>
      <c r="AV67" s="329"/>
      <c r="AW67" s="329"/>
      <c r="AX67" s="329"/>
      <c r="AY67" s="329"/>
      <c r="AZ67" s="329"/>
      <c r="BA67" s="329"/>
      <c r="BB67" s="329"/>
      <c r="BC67" s="329"/>
      <c r="BD67" s="329"/>
      <c r="BE67" s="329"/>
      <c r="BF67" s="329"/>
      <c r="BG67" s="329"/>
      <c r="BH67" s="329"/>
      <c r="BI67" s="329"/>
      <c r="BJ67" s="329"/>
      <c r="BK67" s="329"/>
      <c r="BL67" s="329"/>
      <c r="BM67" s="329"/>
      <c r="BN67" s="689"/>
      <c r="BO67" s="66"/>
      <c r="BP67" s="124"/>
      <c r="BQ67" s="127"/>
    </row>
    <row r="68" spans="1:69" ht="5.0999999999999996" customHeight="1" x14ac:dyDescent="0.2">
      <c r="A68" s="24"/>
      <c r="B68" s="27"/>
      <c r="C68" s="793" t="s">
        <v>158</v>
      </c>
      <c r="D68" s="628"/>
      <c r="E68" s="628"/>
      <c r="F68" s="628"/>
      <c r="G68" s="628"/>
      <c r="H68" s="628"/>
      <c r="I68" s="628"/>
      <c r="J68" s="628"/>
      <c r="K68" s="628"/>
      <c r="L68" s="628"/>
      <c r="M68" s="628"/>
      <c r="N68" s="628"/>
      <c r="O68" s="628"/>
      <c r="P68" s="628"/>
      <c r="Q68" s="628"/>
      <c r="R68" s="628"/>
      <c r="S68" s="628"/>
      <c r="T68" s="628"/>
      <c r="U68" s="628"/>
      <c r="V68" s="628"/>
      <c r="W68" s="636" t="s">
        <v>159</v>
      </c>
      <c r="X68" s="796"/>
      <c r="Y68" s="82"/>
      <c r="Z68" s="61"/>
      <c r="AA68" s="61"/>
      <c r="AB68" s="61"/>
      <c r="AC68" s="61"/>
      <c r="AD68" s="38"/>
      <c r="AE68" s="101"/>
      <c r="AF68" s="328"/>
      <c r="AG68" s="329"/>
      <c r="AH68" s="329"/>
      <c r="AI68" s="329"/>
      <c r="AJ68" s="329"/>
      <c r="AK68" s="329"/>
      <c r="AL68" s="329"/>
      <c r="AM68" s="329"/>
      <c r="AN68" s="329"/>
      <c r="AO68" s="329"/>
      <c r="AP68" s="329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  <c r="BA68" s="329"/>
      <c r="BB68" s="329"/>
      <c r="BC68" s="329"/>
      <c r="BD68" s="329"/>
      <c r="BE68" s="329"/>
      <c r="BF68" s="329"/>
      <c r="BG68" s="329"/>
      <c r="BH68" s="329"/>
      <c r="BI68" s="329"/>
      <c r="BJ68" s="329"/>
      <c r="BK68" s="329"/>
      <c r="BL68" s="329"/>
      <c r="BM68" s="329"/>
      <c r="BN68" s="689"/>
      <c r="BO68" s="106"/>
      <c r="BP68" s="121"/>
      <c r="BQ68" s="127"/>
    </row>
    <row r="69" spans="1:69" ht="12.75" x14ac:dyDescent="0.2">
      <c r="A69" s="24"/>
      <c r="B69" s="27"/>
      <c r="C69" s="630"/>
      <c r="D69" s="668"/>
      <c r="E69" s="668"/>
      <c r="F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576"/>
      <c r="X69" s="577"/>
      <c r="Y69" s="82"/>
      <c r="Z69" s="589" t="str">
        <f>IF(COUNT(Z57,Z66)&lt;2,"",Z57-Z66)</f>
        <v/>
      </c>
      <c r="AA69" s="590"/>
      <c r="AB69" s="590"/>
      <c r="AC69" s="591"/>
      <c r="AD69" s="38"/>
      <c r="AE69" s="101"/>
      <c r="AF69" s="690"/>
      <c r="AG69" s="691"/>
      <c r="AH69" s="691"/>
      <c r="AI69" s="691"/>
      <c r="AJ69" s="691"/>
      <c r="AK69" s="691"/>
      <c r="AL69" s="691"/>
      <c r="AM69" s="691"/>
      <c r="AN69" s="691"/>
      <c r="AO69" s="691"/>
      <c r="AP69" s="691"/>
      <c r="AQ69" s="691"/>
      <c r="AR69" s="691"/>
      <c r="AS69" s="691"/>
      <c r="AT69" s="691"/>
      <c r="AU69" s="691"/>
      <c r="AV69" s="691"/>
      <c r="AW69" s="691"/>
      <c r="AX69" s="691"/>
      <c r="AY69" s="691"/>
      <c r="AZ69" s="691"/>
      <c r="BA69" s="691"/>
      <c r="BB69" s="691"/>
      <c r="BC69" s="691"/>
      <c r="BD69" s="691"/>
      <c r="BE69" s="691"/>
      <c r="BF69" s="691"/>
      <c r="BG69" s="691"/>
      <c r="BH69" s="691"/>
      <c r="BI69" s="691"/>
      <c r="BJ69" s="691"/>
      <c r="BK69" s="691"/>
      <c r="BL69" s="691"/>
      <c r="BM69" s="691"/>
      <c r="BN69" s="692"/>
      <c r="BO69" s="106"/>
      <c r="BP69" s="121"/>
      <c r="BQ69" s="127"/>
    </row>
    <row r="70" spans="1:69" ht="5.0999999999999996" customHeight="1" thickBot="1" x14ac:dyDescent="0.25">
      <c r="A70" s="24"/>
      <c r="B70" s="27"/>
      <c r="C70" s="632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8"/>
      <c r="X70" s="579"/>
      <c r="Y70" s="83"/>
      <c r="Z70" s="60"/>
      <c r="AA70" s="60"/>
      <c r="AB70" s="60"/>
      <c r="AC70" s="60"/>
      <c r="AD70" s="45"/>
      <c r="AE70" s="101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106"/>
      <c r="BP70" s="121"/>
      <c r="BQ70" s="127"/>
    </row>
    <row r="71" spans="1:69" ht="5.0999999999999996" customHeight="1" thickTop="1" x14ac:dyDescent="0.2">
      <c r="A71" s="24"/>
      <c r="B71" s="27"/>
      <c r="C71" s="793" t="s">
        <v>160</v>
      </c>
      <c r="D71" s="628"/>
      <c r="E71" s="628"/>
      <c r="F71" s="628"/>
      <c r="G71" s="628"/>
      <c r="H71" s="628"/>
      <c r="I71" s="628"/>
      <c r="J71" s="628"/>
      <c r="K71" s="628"/>
      <c r="L71" s="628"/>
      <c r="M71" s="628"/>
      <c r="N71" s="628"/>
      <c r="O71" s="628"/>
      <c r="P71" s="628"/>
      <c r="Q71" s="628"/>
      <c r="R71" s="628"/>
      <c r="S71" s="628"/>
      <c r="T71" s="628"/>
      <c r="U71" s="628"/>
      <c r="V71" s="628"/>
      <c r="W71" s="636" t="s">
        <v>161</v>
      </c>
      <c r="X71" s="796"/>
      <c r="Y71" s="82"/>
      <c r="Z71" s="61"/>
      <c r="AA71" s="61"/>
      <c r="AB71" s="61"/>
      <c r="AC71" s="61"/>
      <c r="AD71" s="38"/>
      <c r="AE71" s="650" t="s">
        <v>162</v>
      </c>
      <c r="AF71" s="642"/>
      <c r="AG71" s="642"/>
      <c r="AH71" s="642"/>
      <c r="AI71" s="642"/>
      <c r="AJ71" s="642"/>
      <c r="AK71" s="642"/>
      <c r="AL71" s="642"/>
      <c r="AM71" s="642"/>
      <c r="AN71" s="642"/>
      <c r="AO71" s="642"/>
      <c r="AP71" s="642"/>
      <c r="AQ71" s="642"/>
      <c r="AR71" s="642"/>
      <c r="AS71" s="642"/>
      <c r="AT71" s="642"/>
      <c r="AU71" s="642"/>
      <c r="AV71" s="642"/>
      <c r="AW71" s="642"/>
      <c r="AX71" s="642"/>
      <c r="AY71" s="642"/>
      <c r="AZ71" s="642"/>
      <c r="BA71" s="642"/>
      <c r="BB71" s="642"/>
      <c r="BC71" s="642"/>
      <c r="BD71" s="642"/>
      <c r="BE71" s="642"/>
      <c r="BF71" s="642"/>
      <c r="BG71" s="642"/>
      <c r="BH71" s="642"/>
      <c r="BI71" s="642"/>
      <c r="BJ71" s="642"/>
      <c r="BK71" s="642"/>
      <c r="BL71" s="642"/>
      <c r="BM71" s="642"/>
      <c r="BN71" s="642"/>
      <c r="BO71" s="673"/>
      <c r="BP71" s="125"/>
      <c r="BQ71" s="127"/>
    </row>
    <row r="72" spans="1:69" ht="12.75" x14ac:dyDescent="0.2">
      <c r="A72" s="24"/>
      <c r="B72" s="27"/>
      <c r="C72" s="630"/>
      <c r="D72" s="668"/>
      <c r="E72" s="668"/>
      <c r="F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576"/>
      <c r="X72" s="577"/>
      <c r="Y72" s="82"/>
      <c r="Z72" s="589" t="str">
        <f>IF(COUNT(Z69,Z63)&lt;2,"",Z69/Z63*100)</f>
        <v/>
      </c>
      <c r="AA72" s="590"/>
      <c r="AB72" s="590"/>
      <c r="AC72" s="591"/>
      <c r="AD72" s="38"/>
      <c r="AE72" s="674"/>
      <c r="AF72" s="576"/>
      <c r="AG72" s="576"/>
      <c r="AH72" s="576"/>
      <c r="AI72" s="576"/>
      <c r="AJ72" s="576"/>
      <c r="AK72" s="576"/>
      <c r="AL72" s="576"/>
      <c r="AM72" s="576"/>
      <c r="AN72" s="576"/>
      <c r="AO72" s="576"/>
      <c r="AP72" s="576"/>
      <c r="AQ72" s="576"/>
      <c r="AR72" s="576"/>
      <c r="AS72" s="576"/>
      <c r="AT72" s="576"/>
      <c r="AU72" s="576"/>
      <c r="AV72" s="576"/>
      <c r="AW72" s="576"/>
      <c r="AX72" s="576"/>
      <c r="AY72" s="576"/>
      <c r="AZ72" s="576"/>
      <c r="BA72" s="576"/>
      <c r="BB72" s="576"/>
      <c r="BC72" s="576"/>
      <c r="BD72" s="576"/>
      <c r="BE72" s="576"/>
      <c r="BF72" s="576"/>
      <c r="BG72" s="576"/>
      <c r="BH72" s="576"/>
      <c r="BI72" s="576"/>
      <c r="BJ72" s="576"/>
      <c r="BK72" s="576"/>
      <c r="BL72" s="576"/>
      <c r="BM72" s="576"/>
      <c r="BN72" s="576"/>
      <c r="BO72" s="577"/>
      <c r="BP72" s="121"/>
      <c r="BQ72" s="127"/>
    </row>
    <row r="73" spans="1:69" ht="5.0999999999999996" customHeight="1" x14ac:dyDescent="0.2">
      <c r="A73" s="24"/>
      <c r="B73" s="27"/>
      <c r="C73" s="632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8"/>
      <c r="X73" s="579"/>
      <c r="Y73" s="83"/>
      <c r="Z73" s="60"/>
      <c r="AA73" s="60"/>
      <c r="AB73" s="60"/>
      <c r="AC73" s="60"/>
      <c r="AD73" s="45"/>
      <c r="AE73" s="675"/>
      <c r="AF73" s="578"/>
      <c r="AG73" s="578"/>
      <c r="AH73" s="578"/>
      <c r="AI73" s="578"/>
      <c r="AJ73" s="578"/>
      <c r="AK73" s="578"/>
      <c r="AL73" s="578"/>
      <c r="AM73" s="578"/>
      <c r="AN73" s="578"/>
      <c r="AO73" s="578"/>
      <c r="AP73" s="578"/>
      <c r="AQ73" s="578"/>
      <c r="AR73" s="578"/>
      <c r="AS73" s="578"/>
      <c r="AT73" s="578"/>
      <c r="AU73" s="578"/>
      <c r="AV73" s="578"/>
      <c r="AW73" s="578"/>
      <c r="AX73" s="578"/>
      <c r="AY73" s="578"/>
      <c r="AZ73" s="578"/>
      <c r="BA73" s="578"/>
      <c r="BB73" s="578"/>
      <c r="BC73" s="578"/>
      <c r="BD73" s="578"/>
      <c r="BE73" s="578"/>
      <c r="BF73" s="578"/>
      <c r="BG73" s="578"/>
      <c r="BH73" s="578"/>
      <c r="BI73" s="578"/>
      <c r="BJ73" s="578"/>
      <c r="BK73" s="578"/>
      <c r="BL73" s="578"/>
      <c r="BM73" s="578"/>
      <c r="BN73" s="578"/>
      <c r="BO73" s="579"/>
      <c r="BP73" s="121"/>
      <c r="BQ73" s="127"/>
    </row>
    <row r="74" spans="1:69" ht="5.0999999999999996" customHeight="1" x14ac:dyDescent="0.2">
      <c r="A74" s="24"/>
      <c r="B74" s="27"/>
      <c r="C74" s="793" t="s">
        <v>163</v>
      </c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/>
      <c r="P74" s="628"/>
      <c r="Q74" s="628"/>
      <c r="R74" s="628"/>
      <c r="S74" s="628"/>
      <c r="T74" s="628"/>
      <c r="U74" s="628"/>
      <c r="V74" s="628"/>
      <c r="W74" s="636" t="s">
        <v>164</v>
      </c>
      <c r="X74" s="796"/>
      <c r="Y74" s="82"/>
      <c r="Z74" s="61"/>
      <c r="AA74" s="61"/>
      <c r="AB74" s="61"/>
      <c r="AC74" s="61"/>
      <c r="AD74" s="38"/>
      <c r="AE74" s="634" t="s">
        <v>165</v>
      </c>
      <c r="AF74" s="628"/>
      <c r="AG74" s="628"/>
      <c r="AH74" s="628"/>
      <c r="AI74" s="628"/>
      <c r="AJ74" s="628"/>
      <c r="AK74" s="628"/>
      <c r="AL74" s="628"/>
      <c r="AM74" s="628"/>
      <c r="AN74" s="628"/>
      <c r="AO74" s="628"/>
      <c r="AP74" s="628"/>
      <c r="AQ74" s="628"/>
      <c r="AR74" s="628"/>
      <c r="AS74" s="628"/>
      <c r="AT74" s="628"/>
      <c r="AU74" s="628"/>
      <c r="AV74" s="628"/>
      <c r="AW74" s="628"/>
      <c r="AX74" s="628"/>
      <c r="AY74" s="628"/>
      <c r="AZ74" s="628"/>
      <c r="BA74" s="628"/>
      <c r="BB74" s="635"/>
      <c r="BC74" s="635"/>
      <c r="BD74" s="635"/>
      <c r="BE74" s="635"/>
      <c r="BF74" s="635"/>
      <c r="BG74" s="635"/>
      <c r="BH74" s="636" t="s">
        <v>166</v>
      </c>
      <c r="BI74" s="797"/>
      <c r="BJ74" s="44"/>
      <c r="BK74" s="44"/>
      <c r="BL74" s="44"/>
      <c r="BM74" s="44"/>
      <c r="BN74" s="44"/>
      <c r="BO74" s="129"/>
      <c r="BP74" s="121"/>
      <c r="BQ74" s="127"/>
    </row>
    <row r="75" spans="1:69" ht="12.75" x14ac:dyDescent="0.2">
      <c r="A75" s="24"/>
      <c r="B75" s="27"/>
      <c r="C75" s="630"/>
      <c r="D75" s="668"/>
      <c r="E75" s="668"/>
      <c r="F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576"/>
      <c r="X75" s="577"/>
      <c r="Y75" s="82"/>
      <c r="Z75" s="676"/>
      <c r="AA75" s="677"/>
      <c r="AB75" s="677"/>
      <c r="AC75" s="678"/>
      <c r="AD75" s="38"/>
      <c r="AE75" s="573"/>
      <c r="AF75" s="571"/>
      <c r="AG75" s="571"/>
      <c r="AH75" s="571"/>
      <c r="AI75" s="571"/>
      <c r="AJ75" s="571"/>
      <c r="AK75" s="571"/>
      <c r="AL75" s="571"/>
      <c r="AM75" s="571"/>
      <c r="AN75" s="571"/>
      <c r="AO75" s="571"/>
      <c r="AP75" s="571"/>
      <c r="AQ75" s="571"/>
      <c r="AR75" s="571"/>
      <c r="AS75" s="571"/>
      <c r="AT75" s="571"/>
      <c r="AU75" s="571"/>
      <c r="AV75" s="571"/>
      <c r="AW75" s="571"/>
      <c r="AX75" s="571"/>
      <c r="AY75" s="571"/>
      <c r="AZ75" s="571"/>
      <c r="BA75" s="571"/>
      <c r="BB75" s="572"/>
      <c r="BC75" s="572"/>
      <c r="BD75" s="572"/>
      <c r="BE75" s="572"/>
      <c r="BF75" s="572"/>
      <c r="BG75" s="572"/>
      <c r="BH75" s="648"/>
      <c r="BI75" s="649"/>
      <c r="BJ75" s="38"/>
      <c r="BK75" s="610"/>
      <c r="BL75" s="615"/>
      <c r="BM75" s="615"/>
      <c r="BN75" s="611"/>
      <c r="BO75" s="51"/>
      <c r="BP75" s="121"/>
      <c r="BQ75" s="127"/>
    </row>
    <row r="76" spans="1:69" ht="5.0999999999999996" customHeight="1" x14ac:dyDescent="0.2">
      <c r="A76" s="24"/>
      <c r="B76" s="27"/>
      <c r="C76" s="632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8"/>
      <c r="X76" s="579"/>
      <c r="Y76" s="83"/>
      <c r="Z76" s="60"/>
      <c r="AA76" s="60"/>
      <c r="AB76" s="60"/>
      <c r="AC76" s="60"/>
      <c r="AD76" s="45"/>
      <c r="AE76" s="574"/>
      <c r="AF76" s="575"/>
      <c r="AG76" s="575"/>
      <c r="AH76" s="575"/>
      <c r="AI76" s="575"/>
      <c r="AJ76" s="575"/>
      <c r="AK76" s="575"/>
      <c r="AL76" s="575"/>
      <c r="AM76" s="575"/>
      <c r="AN76" s="575"/>
      <c r="AO76" s="575"/>
      <c r="AP76" s="575"/>
      <c r="AQ76" s="575"/>
      <c r="AR76" s="575"/>
      <c r="AS76" s="575"/>
      <c r="AT76" s="575"/>
      <c r="AU76" s="575"/>
      <c r="AV76" s="575"/>
      <c r="AW76" s="575"/>
      <c r="AX76" s="575"/>
      <c r="AY76" s="575"/>
      <c r="AZ76" s="575"/>
      <c r="BA76" s="575"/>
      <c r="BB76" s="546"/>
      <c r="BC76" s="546"/>
      <c r="BD76" s="546"/>
      <c r="BE76" s="546"/>
      <c r="BF76" s="546"/>
      <c r="BG76" s="546"/>
      <c r="BH76" s="671"/>
      <c r="BI76" s="672"/>
      <c r="BJ76" s="45"/>
      <c r="BK76" s="45"/>
      <c r="BL76" s="45"/>
      <c r="BM76" s="45"/>
      <c r="BN76" s="45"/>
      <c r="BO76" s="52"/>
      <c r="BP76" s="121"/>
      <c r="BQ76" s="127"/>
    </row>
    <row r="77" spans="1:69" ht="5.0999999999999996" customHeight="1" x14ac:dyDescent="0.2">
      <c r="A77" s="24"/>
      <c r="B77" s="27"/>
      <c r="C77" s="793" t="s">
        <v>167</v>
      </c>
      <c r="D77" s="628"/>
      <c r="E77" s="628"/>
      <c r="F77" s="628"/>
      <c r="G77" s="628"/>
      <c r="H77" s="628"/>
      <c r="I77" s="628"/>
      <c r="J77" s="628"/>
      <c r="K77" s="628"/>
      <c r="L77" s="628"/>
      <c r="M77" s="628"/>
      <c r="N77" s="628"/>
      <c r="O77" s="628"/>
      <c r="P77" s="628"/>
      <c r="Q77" s="628"/>
      <c r="R77" s="628"/>
      <c r="S77" s="628"/>
      <c r="T77" s="628"/>
      <c r="U77" s="628"/>
      <c r="V77" s="628"/>
      <c r="W77" s="636" t="s">
        <v>69</v>
      </c>
      <c r="X77" s="796"/>
      <c r="Y77" s="84"/>
      <c r="Z77" s="86"/>
      <c r="AA77" s="86"/>
      <c r="AB77" s="86"/>
      <c r="AC77" s="86"/>
      <c r="AD77" s="44"/>
      <c r="AE77" s="634" t="s">
        <v>168</v>
      </c>
      <c r="AF77" s="628"/>
      <c r="AG77" s="628"/>
      <c r="AH77" s="628"/>
      <c r="AI77" s="628"/>
      <c r="AJ77" s="628"/>
      <c r="AK77" s="628"/>
      <c r="AL77" s="628"/>
      <c r="AM77" s="628"/>
      <c r="AN77" s="628"/>
      <c r="AO77" s="628"/>
      <c r="AP77" s="628"/>
      <c r="AQ77" s="628"/>
      <c r="AR77" s="628"/>
      <c r="AS77" s="628"/>
      <c r="AT77" s="628"/>
      <c r="AU77" s="628"/>
      <c r="AV77" s="628"/>
      <c r="AW77" s="628"/>
      <c r="AX77" s="628"/>
      <c r="AY77" s="628"/>
      <c r="AZ77" s="628"/>
      <c r="BA77" s="628"/>
      <c r="BB77" s="635"/>
      <c r="BC77" s="635"/>
      <c r="BD77" s="635"/>
      <c r="BE77" s="635"/>
      <c r="BF77" s="635"/>
      <c r="BG77" s="635"/>
      <c r="BH77" s="636" t="s">
        <v>169</v>
      </c>
      <c r="BI77" s="797"/>
      <c r="BJ77" s="44"/>
      <c r="BK77" s="44"/>
      <c r="BL77" s="44"/>
      <c r="BM77" s="44"/>
      <c r="BN77" s="44"/>
      <c r="BO77" s="129"/>
      <c r="BP77" s="121"/>
      <c r="BQ77" s="127"/>
    </row>
    <row r="78" spans="1:69" ht="12.75" x14ac:dyDescent="0.2">
      <c r="A78" s="24"/>
      <c r="B78" s="27"/>
      <c r="C78" s="630"/>
      <c r="D78" s="668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576"/>
      <c r="X78" s="577"/>
      <c r="Y78" s="82"/>
      <c r="Z78" s="589" t="str">
        <f>IF(COUNT(Z72,Z75)&lt;2,"",Z72-Z75)</f>
        <v/>
      </c>
      <c r="AA78" s="590"/>
      <c r="AB78" s="590"/>
      <c r="AC78" s="591"/>
      <c r="AD78" s="38"/>
      <c r="AE78" s="573"/>
      <c r="AF78" s="571"/>
      <c r="AG78" s="571"/>
      <c r="AH78" s="571"/>
      <c r="AI78" s="571"/>
      <c r="AJ78" s="571"/>
      <c r="AK78" s="571"/>
      <c r="AL78" s="571"/>
      <c r="AM78" s="571"/>
      <c r="AN78" s="571"/>
      <c r="AO78" s="571"/>
      <c r="AP78" s="571"/>
      <c r="AQ78" s="571"/>
      <c r="AR78" s="571"/>
      <c r="AS78" s="571"/>
      <c r="AT78" s="571"/>
      <c r="AU78" s="571"/>
      <c r="AV78" s="571"/>
      <c r="AW78" s="571"/>
      <c r="AX78" s="571"/>
      <c r="AY78" s="571"/>
      <c r="AZ78" s="571"/>
      <c r="BA78" s="571"/>
      <c r="BB78" s="572"/>
      <c r="BC78" s="572"/>
      <c r="BD78" s="572"/>
      <c r="BE78" s="572"/>
      <c r="BF78" s="572"/>
      <c r="BG78" s="572"/>
      <c r="BH78" s="648"/>
      <c r="BI78" s="649"/>
      <c r="BJ78" s="38"/>
      <c r="BK78" s="610"/>
      <c r="BL78" s="615"/>
      <c r="BM78" s="615"/>
      <c r="BN78" s="611"/>
      <c r="BO78" s="51"/>
      <c r="BP78" s="121"/>
      <c r="BQ78" s="127"/>
    </row>
    <row r="79" spans="1:69" ht="5.0999999999999996" customHeight="1" thickBot="1" x14ac:dyDescent="0.25">
      <c r="A79" s="24"/>
      <c r="B79" s="30"/>
      <c r="C79" s="632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669"/>
      <c r="X79" s="670"/>
      <c r="Y79" s="85"/>
      <c r="Z79" s="85"/>
      <c r="AA79" s="85"/>
      <c r="AB79" s="85"/>
      <c r="AC79" s="85"/>
      <c r="AD79" s="85"/>
      <c r="AE79" s="574"/>
      <c r="AF79" s="575"/>
      <c r="AG79" s="575"/>
      <c r="AH79" s="575"/>
      <c r="AI79" s="575"/>
      <c r="AJ79" s="575"/>
      <c r="AK79" s="575"/>
      <c r="AL79" s="575"/>
      <c r="AM79" s="575"/>
      <c r="AN79" s="575"/>
      <c r="AO79" s="575"/>
      <c r="AP79" s="575"/>
      <c r="AQ79" s="575"/>
      <c r="AR79" s="575"/>
      <c r="AS79" s="575"/>
      <c r="AT79" s="575"/>
      <c r="AU79" s="575"/>
      <c r="AV79" s="575"/>
      <c r="AW79" s="575"/>
      <c r="AX79" s="575"/>
      <c r="AY79" s="575"/>
      <c r="AZ79" s="575"/>
      <c r="BA79" s="575"/>
      <c r="BB79" s="546"/>
      <c r="BC79" s="546"/>
      <c r="BD79" s="546"/>
      <c r="BE79" s="546"/>
      <c r="BF79" s="546"/>
      <c r="BG79" s="546"/>
      <c r="BH79" s="671"/>
      <c r="BI79" s="672"/>
      <c r="BJ79" s="45"/>
      <c r="BK79" s="45"/>
      <c r="BL79" s="45"/>
      <c r="BM79" s="45"/>
      <c r="BN79" s="45"/>
      <c r="BO79" s="52"/>
      <c r="BP79" s="121"/>
      <c r="BQ79" s="127"/>
    </row>
    <row r="80" spans="1:69" ht="5.0999999999999996" customHeight="1" thickTop="1" x14ac:dyDescent="0.2">
      <c r="A80" s="24"/>
      <c r="B80" s="27"/>
      <c r="C80" s="641" t="s">
        <v>170</v>
      </c>
      <c r="D80" s="642"/>
      <c r="E80" s="642"/>
      <c r="F80" s="642"/>
      <c r="G80" s="642"/>
      <c r="H80" s="642"/>
      <c r="I80" s="642"/>
      <c r="J80" s="642"/>
      <c r="K80" s="642"/>
      <c r="L80" s="642"/>
      <c r="M80" s="642"/>
      <c r="N80" s="642"/>
      <c r="O80" s="642"/>
      <c r="P80" s="642"/>
      <c r="Q80" s="642"/>
      <c r="R80" s="642"/>
      <c r="S80" s="642"/>
      <c r="T80" s="642"/>
      <c r="U80" s="642"/>
      <c r="V80" s="642"/>
      <c r="W80" s="642"/>
      <c r="X80" s="642"/>
      <c r="Y80" s="642"/>
      <c r="Z80" s="642"/>
      <c r="AA80" s="642"/>
      <c r="AB80" s="642"/>
      <c r="AC80" s="642"/>
      <c r="AD80" s="642"/>
      <c r="AE80" s="634" t="s">
        <v>171</v>
      </c>
      <c r="AF80" s="628"/>
      <c r="AG80" s="628"/>
      <c r="AH80" s="628"/>
      <c r="AI80" s="628"/>
      <c r="AJ80" s="628"/>
      <c r="AK80" s="628"/>
      <c r="AL80" s="628"/>
      <c r="AM80" s="628"/>
      <c r="AN80" s="628"/>
      <c r="AO80" s="628"/>
      <c r="AP80" s="628"/>
      <c r="AQ80" s="628"/>
      <c r="AR80" s="628"/>
      <c r="AS80" s="628"/>
      <c r="AT80" s="628"/>
      <c r="AU80" s="628"/>
      <c r="AV80" s="628"/>
      <c r="AW80" s="628"/>
      <c r="AX80" s="628"/>
      <c r="AY80" s="628"/>
      <c r="AZ80" s="628"/>
      <c r="BA80" s="628"/>
      <c r="BB80" s="635"/>
      <c r="BC80" s="635"/>
      <c r="BD80" s="635"/>
      <c r="BE80" s="635"/>
      <c r="BF80" s="635"/>
      <c r="BG80" s="635"/>
      <c r="BH80" s="636" t="s">
        <v>172</v>
      </c>
      <c r="BI80" s="797"/>
      <c r="BJ80" s="38"/>
      <c r="BK80" s="38"/>
      <c r="BL80" s="38"/>
      <c r="BM80" s="38"/>
      <c r="BN80" s="38"/>
      <c r="BO80" s="51"/>
      <c r="BP80" s="121"/>
      <c r="BQ80" s="127"/>
    </row>
    <row r="81" spans="1:69" ht="12.75" x14ac:dyDescent="0.2">
      <c r="A81" s="24"/>
      <c r="B81" s="27"/>
      <c r="C81" s="643"/>
      <c r="D81" s="576"/>
      <c r="E81" s="576"/>
      <c r="F81" s="576"/>
      <c r="G81" s="576"/>
      <c r="H81" s="576"/>
      <c r="I81" s="576"/>
      <c r="J81" s="576"/>
      <c r="K81" s="576"/>
      <c r="L81" s="576"/>
      <c r="M81" s="576"/>
      <c r="N81" s="576"/>
      <c r="O81" s="576"/>
      <c r="P81" s="576"/>
      <c r="Q81" s="576"/>
      <c r="R81" s="576"/>
      <c r="S81" s="576"/>
      <c r="T81" s="576"/>
      <c r="U81" s="576"/>
      <c r="V81" s="576"/>
      <c r="W81" s="576"/>
      <c r="X81" s="576"/>
      <c r="Y81" s="576"/>
      <c r="Z81" s="576"/>
      <c r="AA81" s="576"/>
      <c r="AB81" s="576"/>
      <c r="AC81" s="576"/>
      <c r="AD81" s="576"/>
      <c r="AE81" s="573"/>
      <c r="AF81" s="571"/>
      <c r="AG81" s="571"/>
      <c r="AH81" s="571"/>
      <c r="AI81" s="571"/>
      <c r="AJ81" s="571"/>
      <c r="AK81" s="571"/>
      <c r="AL81" s="571"/>
      <c r="AM81" s="571"/>
      <c r="AN81" s="571"/>
      <c r="AO81" s="571"/>
      <c r="AP81" s="571"/>
      <c r="AQ81" s="571"/>
      <c r="AR81" s="571"/>
      <c r="AS81" s="571"/>
      <c r="AT81" s="571"/>
      <c r="AU81" s="571"/>
      <c r="AV81" s="571"/>
      <c r="AW81" s="571"/>
      <c r="AX81" s="571"/>
      <c r="AY81" s="571"/>
      <c r="AZ81" s="571"/>
      <c r="BA81" s="571"/>
      <c r="BB81" s="572"/>
      <c r="BC81" s="572"/>
      <c r="BD81" s="572"/>
      <c r="BE81" s="572"/>
      <c r="BF81" s="572"/>
      <c r="BG81" s="572"/>
      <c r="BH81" s="648"/>
      <c r="BI81" s="649"/>
      <c r="BJ81" s="38"/>
      <c r="BK81" s="597" t="str">
        <f>IF(COUNT(BK75,BK78)&lt;2,"",BK75-BK78)</f>
        <v/>
      </c>
      <c r="BL81" s="598"/>
      <c r="BM81" s="598"/>
      <c r="BN81" s="599"/>
      <c r="BO81" s="51"/>
      <c r="BP81" s="121"/>
      <c r="BQ81" s="127"/>
    </row>
    <row r="82" spans="1:69" ht="5.0999999999999996" customHeight="1" thickBot="1" x14ac:dyDescent="0.25">
      <c r="A82" s="24"/>
      <c r="B82" s="27"/>
      <c r="C82" s="643"/>
      <c r="D82" s="576"/>
      <c r="E82" s="576"/>
      <c r="F82" s="576"/>
      <c r="G82" s="576"/>
      <c r="H82" s="576"/>
      <c r="I82" s="576"/>
      <c r="J82" s="576"/>
      <c r="K82" s="576"/>
      <c r="L82" s="576"/>
      <c r="M82" s="576"/>
      <c r="N82" s="576"/>
      <c r="O82" s="576"/>
      <c r="P82" s="576"/>
      <c r="Q82" s="576"/>
      <c r="R82" s="576"/>
      <c r="S82" s="576"/>
      <c r="T82" s="576"/>
      <c r="U82" s="576"/>
      <c r="V82" s="576"/>
      <c r="W82" s="576"/>
      <c r="X82" s="576"/>
      <c r="Y82" s="576"/>
      <c r="Z82" s="576"/>
      <c r="AA82" s="576"/>
      <c r="AB82" s="576"/>
      <c r="AC82" s="576"/>
      <c r="AD82" s="576"/>
      <c r="AE82" s="573"/>
      <c r="AF82" s="571"/>
      <c r="AG82" s="571"/>
      <c r="AH82" s="571"/>
      <c r="AI82" s="571"/>
      <c r="AJ82" s="571"/>
      <c r="AK82" s="571"/>
      <c r="AL82" s="571"/>
      <c r="AM82" s="571"/>
      <c r="AN82" s="571"/>
      <c r="AO82" s="571"/>
      <c r="AP82" s="571"/>
      <c r="AQ82" s="571"/>
      <c r="AR82" s="571"/>
      <c r="AS82" s="571"/>
      <c r="AT82" s="571"/>
      <c r="AU82" s="571"/>
      <c r="AV82" s="571"/>
      <c r="AW82" s="571"/>
      <c r="AX82" s="571"/>
      <c r="AY82" s="571"/>
      <c r="AZ82" s="571"/>
      <c r="BA82" s="571"/>
      <c r="BB82" s="572"/>
      <c r="BC82" s="572"/>
      <c r="BD82" s="572"/>
      <c r="BE82" s="572"/>
      <c r="BF82" s="572"/>
      <c r="BG82" s="572"/>
      <c r="BH82" s="648"/>
      <c r="BI82" s="649"/>
      <c r="BJ82" s="38"/>
      <c r="BK82" s="38"/>
      <c r="BL82" s="38"/>
      <c r="BM82" s="38"/>
      <c r="BN82" s="38"/>
      <c r="BO82" s="51"/>
      <c r="BP82" s="121"/>
      <c r="BQ82" s="127"/>
    </row>
    <row r="83" spans="1:69" ht="5.0999999999999996" customHeight="1" thickTop="1" x14ac:dyDescent="0.2">
      <c r="A83" s="24"/>
      <c r="B83" s="27"/>
      <c r="C83" s="644"/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5"/>
      <c r="AA83" s="405"/>
      <c r="AB83" s="405"/>
      <c r="AC83" s="405"/>
      <c r="AD83" s="405"/>
      <c r="AE83" s="650" t="s">
        <v>173</v>
      </c>
      <c r="AF83" s="651"/>
      <c r="AG83" s="651"/>
      <c r="AH83" s="651"/>
      <c r="AI83" s="651"/>
      <c r="AJ83" s="651"/>
      <c r="AK83" s="651"/>
      <c r="AL83" s="651"/>
      <c r="AM83" s="651"/>
      <c r="AN83" s="651"/>
      <c r="AO83" s="651"/>
      <c r="AP83" s="651"/>
      <c r="AQ83" s="651"/>
      <c r="AR83" s="651"/>
      <c r="AS83" s="651"/>
      <c r="AT83" s="651"/>
      <c r="AU83" s="651"/>
      <c r="AV83" s="651"/>
      <c r="AW83" s="651"/>
      <c r="AX83" s="651"/>
      <c r="AY83" s="651"/>
      <c r="AZ83" s="651"/>
      <c r="BA83" s="651"/>
      <c r="BB83" s="651"/>
      <c r="BC83" s="651"/>
      <c r="BD83" s="651"/>
      <c r="BE83" s="651"/>
      <c r="BF83" s="651"/>
      <c r="BG83" s="651"/>
      <c r="BH83" s="651"/>
      <c r="BI83" s="651"/>
      <c r="BJ83" s="651"/>
      <c r="BK83" s="651"/>
      <c r="BL83" s="651"/>
      <c r="BM83" s="651"/>
      <c r="BN83" s="651"/>
      <c r="BO83" s="652"/>
      <c r="BP83" s="125"/>
      <c r="BQ83" s="127"/>
    </row>
    <row r="84" spans="1:69" ht="12.75" x14ac:dyDescent="0.2">
      <c r="A84" s="24"/>
      <c r="B84" s="27"/>
      <c r="C84" s="645"/>
      <c r="D84" s="646"/>
      <c r="E84" s="646"/>
      <c r="F84" s="646"/>
      <c r="G84" s="646"/>
      <c r="H84" s="646"/>
      <c r="I84" s="646"/>
      <c r="J84" s="646"/>
      <c r="K84" s="646"/>
      <c r="L84" s="646"/>
      <c r="M84" s="646"/>
      <c r="N84" s="646"/>
      <c r="O84" s="646"/>
      <c r="P84" s="646"/>
      <c r="Q84" s="646"/>
      <c r="R84" s="646"/>
      <c r="S84" s="646"/>
      <c r="T84" s="646"/>
      <c r="U84" s="646"/>
      <c r="V84" s="646"/>
      <c r="W84" s="646"/>
      <c r="X84" s="646"/>
      <c r="Y84" s="646"/>
      <c r="Z84" s="646"/>
      <c r="AA84" s="646"/>
      <c r="AB84" s="646"/>
      <c r="AC84" s="646"/>
      <c r="AD84" s="646"/>
      <c r="AE84" s="653"/>
      <c r="AF84" s="654"/>
      <c r="AG84" s="654"/>
      <c r="AH84" s="654"/>
      <c r="AI84" s="654"/>
      <c r="AJ84" s="654"/>
      <c r="AK84" s="654"/>
      <c r="AL84" s="654"/>
      <c r="AM84" s="654"/>
      <c r="AN84" s="654"/>
      <c r="AO84" s="654"/>
      <c r="AP84" s="654"/>
      <c r="AQ84" s="654"/>
      <c r="AR84" s="654"/>
      <c r="AS84" s="654"/>
      <c r="AT84" s="654"/>
      <c r="AU84" s="654"/>
      <c r="AV84" s="654"/>
      <c r="AW84" s="654"/>
      <c r="AX84" s="654"/>
      <c r="AY84" s="654"/>
      <c r="AZ84" s="654"/>
      <c r="BA84" s="654"/>
      <c r="BB84" s="654"/>
      <c r="BC84" s="654"/>
      <c r="BD84" s="654"/>
      <c r="BE84" s="654"/>
      <c r="BF84" s="654"/>
      <c r="BG84" s="654"/>
      <c r="BH84" s="654"/>
      <c r="BI84" s="654"/>
      <c r="BJ84" s="654"/>
      <c r="BK84" s="654"/>
      <c r="BL84" s="654"/>
      <c r="BM84" s="654"/>
      <c r="BN84" s="654"/>
      <c r="BO84" s="655"/>
      <c r="BP84" s="121"/>
      <c r="BQ84" s="127"/>
    </row>
    <row r="85" spans="1:69" ht="5.0999999999999996" customHeight="1" x14ac:dyDescent="0.2">
      <c r="A85" s="24"/>
      <c r="B85" s="31"/>
      <c r="C85" s="798" t="s">
        <v>174</v>
      </c>
      <c r="D85" s="660"/>
      <c r="E85" s="660"/>
      <c r="F85" s="799"/>
      <c r="G85" s="798" t="s">
        <v>175</v>
      </c>
      <c r="H85" s="660"/>
      <c r="I85" s="660"/>
      <c r="J85" s="660"/>
      <c r="K85" s="660"/>
      <c r="L85" s="799"/>
      <c r="M85" s="798" t="s">
        <v>176</v>
      </c>
      <c r="N85" s="660"/>
      <c r="O85" s="660"/>
      <c r="P85" s="660"/>
      <c r="Q85" s="660"/>
      <c r="R85" s="799"/>
      <c r="S85" s="798" t="s">
        <v>177</v>
      </c>
      <c r="T85" s="660"/>
      <c r="U85" s="660"/>
      <c r="V85" s="660"/>
      <c r="W85" s="660"/>
      <c r="X85" s="799"/>
      <c r="Y85" s="798" t="s">
        <v>178</v>
      </c>
      <c r="Z85" s="660"/>
      <c r="AA85" s="660"/>
      <c r="AB85" s="660"/>
      <c r="AC85" s="660"/>
      <c r="AD85" s="660"/>
      <c r="AE85" s="656"/>
      <c r="AF85" s="657"/>
      <c r="AG85" s="657"/>
      <c r="AH85" s="657"/>
      <c r="AI85" s="657"/>
      <c r="AJ85" s="657"/>
      <c r="AK85" s="657"/>
      <c r="AL85" s="657"/>
      <c r="AM85" s="657"/>
      <c r="AN85" s="657"/>
      <c r="AO85" s="657"/>
      <c r="AP85" s="657"/>
      <c r="AQ85" s="657"/>
      <c r="AR85" s="657"/>
      <c r="AS85" s="657"/>
      <c r="AT85" s="657"/>
      <c r="AU85" s="657"/>
      <c r="AV85" s="657"/>
      <c r="AW85" s="657"/>
      <c r="AX85" s="657"/>
      <c r="AY85" s="657"/>
      <c r="AZ85" s="657"/>
      <c r="BA85" s="657"/>
      <c r="BB85" s="657"/>
      <c r="BC85" s="657"/>
      <c r="BD85" s="657"/>
      <c r="BE85" s="657"/>
      <c r="BF85" s="657"/>
      <c r="BG85" s="657"/>
      <c r="BH85" s="657"/>
      <c r="BI85" s="657"/>
      <c r="BJ85" s="657"/>
      <c r="BK85" s="657"/>
      <c r="BL85" s="657"/>
      <c r="BM85" s="657"/>
      <c r="BN85" s="657"/>
      <c r="BO85" s="658"/>
      <c r="BP85" s="121"/>
      <c r="BQ85" s="127"/>
    </row>
    <row r="86" spans="1:69" ht="5.0999999999999996" customHeight="1" x14ac:dyDescent="0.2">
      <c r="A86" s="24"/>
      <c r="B86" s="31"/>
      <c r="C86" s="662"/>
      <c r="D86" s="663"/>
      <c r="E86" s="663"/>
      <c r="F86" s="664"/>
      <c r="G86" s="662"/>
      <c r="H86" s="663"/>
      <c r="I86" s="663"/>
      <c r="J86" s="663"/>
      <c r="K86" s="663"/>
      <c r="L86" s="664"/>
      <c r="M86" s="662"/>
      <c r="N86" s="663"/>
      <c r="O86" s="663"/>
      <c r="P86" s="663"/>
      <c r="Q86" s="663"/>
      <c r="R86" s="664"/>
      <c r="S86" s="662"/>
      <c r="T86" s="663"/>
      <c r="U86" s="663"/>
      <c r="V86" s="663"/>
      <c r="W86" s="663"/>
      <c r="X86" s="664"/>
      <c r="Y86" s="662"/>
      <c r="Z86" s="663"/>
      <c r="AA86" s="663"/>
      <c r="AB86" s="663"/>
      <c r="AC86" s="663"/>
      <c r="AD86" s="663"/>
      <c r="AE86" s="634" t="s">
        <v>179</v>
      </c>
      <c r="AF86" s="628"/>
      <c r="AG86" s="628"/>
      <c r="AH86" s="628"/>
      <c r="AI86" s="628"/>
      <c r="AJ86" s="628"/>
      <c r="AK86" s="628"/>
      <c r="AL86" s="628"/>
      <c r="AM86" s="628"/>
      <c r="AN86" s="628"/>
      <c r="AO86" s="628"/>
      <c r="AP86" s="628"/>
      <c r="AQ86" s="628"/>
      <c r="AR86" s="628"/>
      <c r="AS86" s="628"/>
      <c r="AT86" s="628"/>
      <c r="AU86" s="628"/>
      <c r="AV86" s="635"/>
      <c r="AW86" s="635"/>
      <c r="AX86" s="635"/>
      <c r="AY86" s="635"/>
      <c r="AZ86" s="635"/>
      <c r="BA86" s="635"/>
      <c r="BB86" s="635"/>
      <c r="BC86" s="635"/>
      <c r="BD86" s="635"/>
      <c r="BE86" s="635"/>
      <c r="BF86" s="635"/>
      <c r="BG86" s="635"/>
      <c r="BH86" s="636" t="s">
        <v>76</v>
      </c>
      <c r="BI86" s="796"/>
      <c r="BJ86" s="38"/>
      <c r="BK86" s="38"/>
      <c r="BL86" s="38"/>
      <c r="BM86" s="38"/>
      <c r="BN86" s="38"/>
      <c r="BO86" s="129"/>
      <c r="BP86" s="121"/>
      <c r="BQ86" s="127"/>
    </row>
    <row r="87" spans="1:69" ht="12.75" x14ac:dyDescent="0.2">
      <c r="A87" s="24"/>
      <c r="B87" s="31"/>
      <c r="C87" s="662"/>
      <c r="D87" s="663"/>
      <c r="E87" s="663"/>
      <c r="F87" s="664"/>
      <c r="G87" s="662"/>
      <c r="H87" s="663"/>
      <c r="I87" s="663"/>
      <c r="J87" s="663"/>
      <c r="K87" s="663"/>
      <c r="L87" s="664"/>
      <c r="M87" s="662"/>
      <c r="N87" s="663"/>
      <c r="O87" s="663"/>
      <c r="P87" s="663"/>
      <c r="Q87" s="663"/>
      <c r="R87" s="664"/>
      <c r="S87" s="662"/>
      <c r="T87" s="663"/>
      <c r="U87" s="663"/>
      <c r="V87" s="663"/>
      <c r="W87" s="663"/>
      <c r="X87" s="664"/>
      <c r="Y87" s="662"/>
      <c r="Z87" s="663"/>
      <c r="AA87" s="663"/>
      <c r="AB87" s="663"/>
      <c r="AC87" s="663"/>
      <c r="AD87" s="663"/>
      <c r="AE87" s="573"/>
      <c r="AF87" s="571"/>
      <c r="AG87" s="571"/>
      <c r="AH87" s="571"/>
      <c r="AI87" s="571"/>
      <c r="AJ87" s="571"/>
      <c r="AK87" s="571"/>
      <c r="AL87" s="571"/>
      <c r="AM87" s="571"/>
      <c r="AN87" s="571"/>
      <c r="AO87" s="571"/>
      <c r="AP87" s="571"/>
      <c r="AQ87" s="571"/>
      <c r="AR87" s="571"/>
      <c r="AS87" s="571"/>
      <c r="AT87" s="571"/>
      <c r="AU87" s="571"/>
      <c r="AV87" s="543"/>
      <c r="AW87" s="543"/>
      <c r="AX87" s="543"/>
      <c r="AY87" s="543"/>
      <c r="AZ87" s="543"/>
      <c r="BA87" s="543"/>
      <c r="BB87" s="543"/>
      <c r="BC87" s="543"/>
      <c r="BD87" s="543"/>
      <c r="BE87" s="543"/>
      <c r="BF87" s="543"/>
      <c r="BG87" s="543"/>
      <c r="BH87" s="576"/>
      <c r="BI87" s="577"/>
      <c r="BJ87" s="63"/>
      <c r="BK87" s="638"/>
      <c r="BL87" s="639"/>
      <c r="BM87" s="639"/>
      <c r="BN87" s="640"/>
      <c r="BO87" s="51"/>
      <c r="BP87" s="121"/>
      <c r="BQ87" s="127"/>
    </row>
    <row r="88" spans="1:69" ht="5.0999999999999996" customHeight="1" x14ac:dyDescent="0.2">
      <c r="A88" s="24"/>
      <c r="B88" s="32"/>
      <c r="C88" s="665"/>
      <c r="D88" s="666"/>
      <c r="E88" s="666"/>
      <c r="F88" s="667"/>
      <c r="G88" s="665"/>
      <c r="H88" s="666"/>
      <c r="I88" s="666"/>
      <c r="J88" s="666"/>
      <c r="K88" s="666"/>
      <c r="L88" s="667"/>
      <c r="M88" s="665"/>
      <c r="N88" s="666"/>
      <c r="O88" s="666"/>
      <c r="P88" s="666"/>
      <c r="Q88" s="666"/>
      <c r="R88" s="667"/>
      <c r="S88" s="665"/>
      <c r="T88" s="666"/>
      <c r="U88" s="666"/>
      <c r="V88" s="666"/>
      <c r="W88" s="666"/>
      <c r="X88" s="667"/>
      <c r="Y88" s="665"/>
      <c r="Z88" s="666"/>
      <c r="AA88" s="666"/>
      <c r="AB88" s="666"/>
      <c r="AC88" s="666"/>
      <c r="AD88" s="666"/>
      <c r="AE88" s="574"/>
      <c r="AF88" s="575"/>
      <c r="AG88" s="575"/>
      <c r="AH88" s="575"/>
      <c r="AI88" s="575"/>
      <c r="AJ88" s="575"/>
      <c r="AK88" s="575"/>
      <c r="AL88" s="575"/>
      <c r="AM88" s="575"/>
      <c r="AN88" s="575"/>
      <c r="AO88" s="575"/>
      <c r="AP88" s="575"/>
      <c r="AQ88" s="575"/>
      <c r="AR88" s="575"/>
      <c r="AS88" s="575"/>
      <c r="AT88" s="575"/>
      <c r="AU88" s="575"/>
      <c r="AV88" s="546"/>
      <c r="AW88" s="546"/>
      <c r="AX88" s="546"/>
      <c r="AY88" s="546"/>
      <c r="AZ88" s="546"/>
      <c r="BA88" s="546"/>
      <c r="BB88" s="546"/>
      <c r="BC88" s="546"/>
      <c r="BD88" s="546"/>
      <c r="BE88" s="546"/>
      <c r="BF88" s="546"/>
      <c r="BG88" s="546"/>
      <c r="BH88" s="578"/>
      <c r="BI88" s="579"/>
      <c r="BJ88" s="45"/>
      <c r="BK88" s="45"/>
      <c r="BL88" s="45"/>
      <c r="BM88" s="45"/>
      <c r="BN88" s="45"/>
      <c r="BO88" s="52"/>
      <c r="BP88" s="121"/>
      <c r="BQ88" s="127"/>
    </row>
    <row r="89" spans="1:69" ht="5.0999999999999996" customHeight="1" x14ac:dyDescent="0.2">
      <c r="A89" s="24"/>
      <c r="B89" s="27"/>
      <c r="C89" s="793" t="s">
        <v>39</v>
      </c>
      <c r="D89" s="628"/>
      <c r="E89" s="628"/>
      <c r="F89" s="795"/>
      <c r="G89" s="128"/>
      <c r="H89" s="44"/>
      <c r="I89" s="44"/>
      <c r="J89" s="44"/>
      <c r="K89" s="44"/>
      <c r="L89" s="44"/>
      <c r="M89" s="128"/>
      <c r="N89" s="44"/>
      <c r="O89" s="44"/>
      <c r="P89" s="44"/>
      <c r="Q89" s="44"/>
      <c r="R89" s="44"/>
      <c r="S89" s="128"/>
      <c r="T89" s="44"/>
      <c r="U89" s="44"/>
      <c r="V89" s="44"/>
      <c r="W89" s="44"/>
      <c r="X89" s="129"/>
      <c r="Y89" s="44"/>
      <c r="Z89" s="44"/>
      <c r="AA89" s="44"/>
      <c r="AB89" s="44"/>
      <c r="AC89" s="44"/>
      <c r="AD89" s="44"/>
      <c r="AE89" s="634" t="s">
        <v>180</v>
      </c>
      <c r="AF89" s="628"/>
      <c r="AG89" s="628"/>
      <c r="AH89" s="628"/>
      <c r="AI89" s="628"/>
      <c r="AJ89" s="628"/>
      <c r="AK89" s="628"/>
      <c r="AL89" s="628"/>
      <c r="AM89" s="628"/>
      <c r="AN89" s="628"/>
      <c r="AO89" s="628"/>
      <c r="AP89" s="628"/>
      <c r="AQ89" s="628"/>
      <c r="AR89" s="628"/>
      <c r="AS89" s="628"/>
      <c r="AT89" s="628"/>
      <c r="AU89" s="628"/>
      <c r="AV89" s="635"/>
      <c r="AW89" s="635"/>
      <c r="AX89" s="635"/>
      <c r="AY89" s="635"/>
      <c r="AZ89" s="635"/>
      <c r="BA89" s="635"/>
      <c r="BB89" s="635"/>
      <c r="BC89" s="635"/>
      <c r="BD89" s="635"/>
      <c r="BE89" s="635"/>
      <c r="BF89" s="635"/>
      <c r="BG89" s="635"/>
      <c r="BH89" s="636" t="s">
        <v>78</v>
      </c>
      <c r="BI89" s="796"/>
      <c r="BJ89" s="44"/>
      <c r="BK89" s="44"/>
      <c r="BL89" s="44"/>
      <c r="BM89" s="44"/>
      <c r="BN89" s="44"/>
      <c r="BO89" s="129"/>
      <c r="BP89" s="121"/>
      <c r="BQ89" s="127"/>
    </row>
    <row r="90" spans="1:69" ht="12.75" x14ac:dyDescent="0.2">
      <c r="A90" s="24"/>
      <c r="B90" s="27"/>
      <c r="C90" s="630"/>
      <c r="D90" s="571"/>
      <c r="E90" s="571"/>
      <c r="F90" s="631"/>
      <c r="G90" s="42"/>
      <c r="H90" s="610"/>
      <c r="I90" s="615"/>
      <c r="J90" s="615"/>
      <c r="K90" s="611"/>
      <c r="L90" s="51"/>
      <c r="M90" s="38"/>
      <c r="N90" s="597">
        <f>IF(COUNT($BK$75,H90)&lt;2,0,H90/$BK$75*100)</f>
        <v>0</v>
      </c>
      <c r="O90" s="598"/>
      <c r="P90" s="598"/>
      <c r="Q90" s="599"/>
      <c r="R90" s="38"/>
      <c r="S90" s="42"/>
      <c r="T90" s="597">
        <f>N90</f>
        <v>0</v>
      </c>
      <c r="U90" s="598"/>
      <c r="V90" s="598"/>
      <c r="W90" s="599"/>
      <c r="X90" s="51"/>
      <c r="Y90" s="38"/>
      <c r="Z90" s="597">
        <f>100-T90</f>
        <v>100</v>
      </c>
      <c r="AA90" s="598"/>
      <c r="AB90" s="598"/>
      <c r="AC90" s="599"/>
      <c r="AD90" s="38"/>
      <c r="AE90" s="573"/>
      <c r="AF90" s="571"/>
      <c r="AG90" s="571"/>
      <c r="AH90" s="571"/>
      <c r="AI90" s="571"/>
      <c r="AJ90" s="571"/>
      <c r="AK90" s="571"/>
      <c r="AL90" s="571"/>
      <c r="AM90" s="571"/>
      <c r="AN90" s="571"/>
      <c r="AO90" s="571"/>
      <c r="AP90" s="571"/>
      <c r="AQ90" s="571"/>
      <c r="AR90" s="571"/>
      <c r="AS90" s="571"/>
      <c r="AT90" s="571"/>
      <c r="AU90" s="571"/>
      <c r="AV90" s="572"/>
      <c r="AW90" s="572"/>
      <c r="AX90" s="572"/>
      <c r="AY90" s="572"/>
      <c r="AZ90" s="572"/>
      <c r="BA90" s="572"/>
      <c r="BB90" s="572"/>
      <c r="BC90" s="572"/>
      <c r="BD90" s="572"/>
      <c r="BE90" s="572"/>
      <c r="BF90" s="572"/>
      <c r="BG90" s="572"/>
      <c r="BH90" s="576"/>
      <c r="BI90" s="577"/>
      <c r="BJ90" s="63"/>
      <c r="BK90" s="638"/>
      <c r="BL90" s="639"/>
      <c r="BM90" s="639"/>
      <c r="BN90" s="640"/>
      <c r="BO90" s="51"/>
      <c r="BP90" s="121"/>
      <c r="BQ90" s="127"/>
    </row>
    <row r="91" spans="1:69" ht="5.0999999999999996" customHeight="1" x14ac:dyDescent="0.2">
      <c r="A91" s="24"/>
      <c r="B91" s="27"/>
      <c r="C91" s="632"/>
      <c r="D91" s="575"/>
      <c r="E91" s="575"/>
      <c r="F91" s="633"/>
      <c r="G91" s="43"/>
      <c r="H91" s="45"/>
      <c r="I91" s="45"/>
      <c r="J91" s="45"/>
      <c r="K91" s="45"/>
      <c r="L91" s="52"/>
      <c r="M91" s="45"/>
      <c r="N91" s="45"/>
      <c r="O91" s="45"/>
      <c r="P91" s="45"/>
      <c r="Q91" s="45"/>
      <c r="R91" s="45"/>
      <c r="S91" s="43"/>
      <c r="T91" s="45"/>
      <c r="U91" s="45"/>
      <c r="V91" s="45"/>
      <c r="W91" s="45"/>
      <c r="X91" s="52"/>
      <c r="Y91" s="45"/>
      <c r="Z91" s="45"/>
      <c r="AA91" s="45"/>
      <c r="AB91" s="45"/>
      <c r="AC91" s="45"/>
      <c r="AD91" s="45"/>
      <c r="AE91" s="574"/>
      <c r="AF91" s="575"/>
      <c r="AG91" s="575"/>
      <c r="AH91" s="575"/>
      <c r="AI91" s="575"/>
      <c r="AJ91" s="575"/>
      <c r="AK91" s="575"/>
      <c r="AL91" s="575"/>
      <c r="AM91" s="575"/>
      <c r="AN91" s="575"/>
      <c r="AO91" s="575"/>
      <c r="AP91" s="575"/>
      <c r="AQ91" s="575"/>
      <c r="AR91" s="575"/>
      <c r="AS91" s="575"/>
      <c r="AT91" s="575"/>
      <c r="AU91" s="575"/>
      <c r="AV91" s="546"/>
      <c r="AW91" s="546"/>
      <c r="AX91" s="546"/>
      <c r="AY91" s="546"/>
      <c r="AZ91" s="546"/>
      <c r="BA91" s="546"/>
      <c r="BB91" s="546"/>
      <c r="BC91" s="546"/>
      <c r="BD91" s="546"/>
      <c r="BE91" s="546"/>
      <c r="BF91" s="546"/>
      <c r="BG91" s="546"/>
      <c r="BH91" s="578"/>
      <c r="BI91" s="579"/>
      <c r="BJ91" s="45"/>
      <c r="BK91" s="45"/>
      <c r="BL91" s="45"/>
      <c r="BM91" s="45"/>
      <c r="BN91" s="45"/>
      <c r="BO91" s="52"/>
      <c r="BP91" s="121"/>
      <c r="BQ91" s="127"/>
    </row>
    <row r="92" spans="1:69" ht="5.0999999999999996" customHeight="1" x14ac:dyDescent="0.2">
      <c r="A92" s="24"/>
      <c r="B92" s="27"/>
      <c r="C92" s="793" t="s">
        <v>40</v>
      </c>
      <c r="D92" s="601"/>
      <c r="E92" s="601"/>
      <c r="F92" s="794"/>
      <c r="G92" s="128"/>
      <c r="H92" s="44"/>
      <c r="I92" s="44"/>
      <c r="J92" s="44"/>
      <c r="K92" s="44"/>
      <c r="L92" s="129"/>
      <c r="M92" s="44"/>
      <c r="N92" s="44"/>
      <c r="O92" s="44"/>
      <c r="P92" s="44"/>
      <c r="Q92" s="44"/>
      <c r="R92" s="44"/>
      <c r="S92" s="128"/>
      <c r="T92" s="44"/>
      <c r="U92" s="44"/>
      <c r="V92" s="44"/>
      <c r="W92" s="44"/>
      <c r="X92" s="129"/>
      <c r="Y92" s="44"/>
      <c r="Z92" s="44"/>
      <c r="AA92" s="44"/>
      <c r="AB92" s="44"/>
      <c r="AC92" s="44"/>
      <c r="AD92" s="44"/>
      <c r="AE92" s="609" t="s">
        <v>181</v>
      </c>
      <c r="AF92" s="571"/>
      <c r="AG92" s="571"/>
      <c r="AH92" s="571"/>
      <c r="AI92" s="571"/>
      <c r="AJ92" s="571"/>
      <c r="AK92" s="571"/>
      <c r="AL92" s="571"/>
      <c r="AM92" s="571"/>
      <c r="AN92" s="571"/>
      <c r="AO92" s="571"/>
      <c r="AP92" s="571"/>
      <c r="AQ92" s="571"/>
      <c r="AR92" s="571"/>
      <c r="AS92" s="571"/>
      <c r="AT92" s="571"/>
      <c r="AU92" s="571"/>
      <c r="AV92" s="572"/>
      <c r="AW92" s="572"/>
      <c r="AX92" s="572"/>
      <c r="AY92" s="572"/>
      <c r="AZ92" s="572"/>
      <c r="BA92" s="572"/>
      <c r="BB92" s="572"/>
      <c r="BC92" s="572"/>
      <c r="BD92" s="572"/>
      <c r="BE92" s="572"/>
      <c r="BF92" s="572"/>
      <c r="BG92" s="572"/>
      <c r="BH92" s="576" t="s">
        <v>79</v>
      </c>
      <c r="BI92" s="577"/>
      <c r="BJ92" s="38"/>
      <c r="BK92" s="38"/>
      <c r="BL92" s="38"/>
      <c r="BM92" s="38"/>
      <c r="BN92" s="38"/>
      <c r="BO92" s="51"/>
      <c r="BP92" s="121"/>
      <c r="BQ92" s="127"/>
    </row>
    <row r="93" spans="1:69" ht="12.75" x14ac:dyDescent="0.2">
      <c r="A93" s="24"/>
      <c r="B93" s="27"/>
      <c r="C93" s="603"/>
      <c r="D93" s="604"/>
      <c r="E93" s="604"/>
      <c r="F93" s="605"/>
      <c r="G93" s="42"/>
      <c r="H93" s="610"/>
      <c r="I93" s="615"/>
      <c r="J93" s="615"/>
      <c r="K93" s="611"/>
      <c r="L93" s="51"/>
      <c r="M93" s="38"/>
      <c r="N93" s="597">
        <f>IF(COUNT($BK$75,H93)&lt;2,0,H93/$BK$75*100)</f>
        <v>0</v>
      </c>
      <c r="O93" s="598"/>
      <c r="P93" s="598"/>
      <c r="Q93" s="599"/>
      <c r="R93" s="51"/>
      <c r="S93" s="38"/>
      <c r="T93" s="597">
        <f>T90+N93</f>
        <v>0</v>
      </c>
      <c r="U93" s="598"/>
      <c r="V93" s="598"/>
      <c r="W93" s="599"/>
      <c r="X93" s="51"/>
      <c r="Y93" s="38"/>
      <c r="Z93" s="597">
        <f>100-T93</f>
        <v>100</v>
      </c>
      <c r="AA93" s="598"/>
      <c r="AB93" s="598"/>
      <c r="AC93" s="599"/>
      <c r="AD93" s="38"/>
      <c r="AE93" s="573"/>
      <c r="AF93" s="571"/>
      <c r="AG93" s="571"/>
      <c r="AH93" s="571"/>
      <c r="AI93" s="571"/>
      <c r="AJ93" s="571"/>
      <c r="AK93" s="571"/>
      <c r="AL93" s="571"/>
      <c r="AM93" s="571"/>
      <c r="AN93" s="571"/>
      <c r="AO93" s="571"/>
      <c r="AP93" s="571"/>
      <c r="AQ93" s="571"/>
      <c r="AR93" s="571"/>
      <c r="AS93" s="571"/>
      <c r="AT93" s="571"/>
      <c r="AU93" s="571"/>
      <c r="AV93" s="572"/>
      <c r="AW93" s="572"/>
      <c r="AX93" s="572"/>
      <c r="AY93" s="572"/>
      <c r="AZ93" s="572"/>
      <c r="BA93" s="572"/>
      <c r="BB93" s="572"/>
      <c r="BC93" s="572"/>
      <c r="BD93" s="572"/>
      <c r="BE93" s="572"/>
      <c r="BF93" s="572"/>
      <c r="BG93" s="572"/>
      <c r="BH93" s="576"/>
      <c r="BI93" s="577"/>
      <c r="BJ93" s="63"/>
      <c r="BK93" s="597" t="str">
        <f>IF(T46="","",ROUND(T46*100,1))</f>
        <v/>
      </c>
      <c r="BL93" s="598"/>
      <c r="BM93" s="598"/>
      <c r="BN93" s="599"/>
      <c r="BO93" s="51"/>
      <c r="BP93" s="121"/>
      <c r="BQ93" s="127"/>
    </row>
    <row r="94" spans="1:69" ht="5.0999999999999996" customHeight="1" x14ac:dyDescent="0.2">
      <c r="A94" s="24"/>
      <c r="B94" s="27"/>
      <c r="C94" s="606"/>
      <c r="D94" s="607"/>
      <c r="E94" s="607"/>
      <c r="F94" s="608"/>
      <c r="G94" s="43"/>
      <c r="H94" s="45"/>
      <c r="I94" s="45"/>
      <c r="J94" s="45"/>
      <c r="K94" s="45"/>
      <c r="L94" s="52"/>
      <c r="M94" s="45"/>
      <c r="N94" s="45"/>
      <c r="O94" s="45"/>
      <c r="P94" s="45"/>
      <c r="Q94" s="45"/>
      <c r="R94" s="52"/>
      <c r="S94" s="45"/>
      <c r="T94" s="45"/>
      <c r="U94" s="45"/>
      <c r="V94" s="45"/>
      <c r="W94" s="45"/>
      <c r="X94" s="52"/>
      <c r="Y94" s="45"/>
      <c r="Z94" s="45"/>
      <c r="AA94" s="45"/>
      <c r="AB94" s="45"/>
      <c r="AC94" s="45"/>
      <c r="AD94" s="45"/>
      <c r="AE94" s="574"/>
      <c r="AF94" s="575"/>
      <c r="AG94" s="575"/>
      <c r="AH94" s="575"/>
      <c r="AI94" s="575"/>
      <c r="AJ94" s="575"/>
      <c r="AK94" s="575"/>
      <c r="AL94" s="575"/>
      <c r="AM94" s="575"/>
      <c r="AN94" s="575"/>
      <c r="AO94" s="575"/>
      <c r="AP94" s="575"/>
      <c r="AQ94" s="575"/>
      <c r="AR94" s="575"/>
      <c r="AS94" s="575"/>
      <c r="AT94" s="575"/>
      <c r="AU94" s="575"/>
      <c r="AV94" s="546"/>
      <c r="AW94" s="546"/>
      <c r="AX94" s="546"/>
      <c r="AY94" s="546"/>
      <c r="AZ94" s="546"/>
      <c r="BA94" s="546"/>
      <c r="BB94" s="546"/>
      <c r="BC94" s="546"/>
      <c r="BD94" s="546"/>
      <c r="BE94" s="546"/>
      <c r="BF94" s="546"/>
      <c r="BG94" s="546"/>
      <c r="BH94" s="578"/>
      <c r="BI94" s="579"/>
      <c r="BJ94" s="45"/>
      <c r="BK94" s="45"/>
      <c r="BL94" s="45"/>
      <c r="BM94" s="45"/>
      <c r="BN94" s="45"/>
      <c r="BO94" s="52"/>
      <c r="BP94" s="121"/>
      <c r="BQ94" s="127"/>
    </row>
    <row r="95" spans="1:69" ht="5.0999999999999996" customHeight="1" x14ac:dyDescent="0.2">
      <c r="A95" s="24"/>
      <c r="B95" s="27"/>
      <c r="C95" s="793" t="s">
        <v>41</v>
      </c>
      <c r="D95" s="601"/>
      <c r="E95" s="601"/>
      <c r="F95" s="794"/>
      <c r="G95" s="44"/>
      <c r="H95" s="44"/>
      <c r="I95" s="44"/>
      <c r="J95" s="44"/>
      <c r="K95" s="44"/>
      <c r="L95" s="129"/>
      <c r="M95" s="44"/>
      <c r="N95" s="44"/>
      <c r="O95" s="44"/>
      <c r="P95" s="44"/>
      <c r="Q95" s="44"/>
      <c r="R95" s="129"/>
      <c r="S95" s="44"/>
      <c r="T95" s="44"/>
      <c r="U95" s="44"/>
      <c r="V95" s="44"/>
      <c r="W95" s="44"/>
      <c r="X95" s="129"/>
      <c r="Y95" s="44"/>
      <c r="Z95" s="44"/>
      <c r="AA95" s="44"/>
      <c r="AB95" s="44"/>
      <c r="AC95" s="44"/>
      <c r="AD95" s="44"/>
      <c r="AE95" s="609" t="s">
        <v>182</v>
      </c>
      <c r="AF95" s="571"/>
      <c r="AG95" s="571"/>
      <c r="AH95" s="571"/>
      <c r="AI95" s="571"/>
      <c r="AJ95" s="571"/>
      <c r="AK95" s="571"/>
      <c r="AL95" s="571"/>
      <c r="AM95" s="571"/>
      <c r="AN95" s="571"/>
      <c r="AO95" s="571"/>
      <c r="AP95" s="571"/>
      <c r="AQ95" s="571"/>
      <c r="AR95" s="571"/>
      <c r="AS95" s="571"/>
      <c r="AT95" s="571"/>
      <c r="AU95" s="571"/>
      <c r="AV95" s="572"/>
      <c r="AW95" s="572"/>
      <c r="AX95" s="572"/>
      <c r="AY95" s="572"/>
      <c r="AZ95" s="572"/>
      <c r="BA95" s="572"/>
      <c r="BB95" s="572"/>
      <c r="BC95" s="572"/>
      <c r="BD95" s="572"/>
      <c r="BE95" s="572"/>
      <c r="BF95" s="572"/>
      <c r="BG95" s="572"/>
      <c r="BH95" s="576" t="s">
        <v>77</v>
      </c>
      <c r="BI95" s="577"/>
      <c r="BJ95" s="38"/>
      <c r="BK95" s="38"/>
      <c r="BL95" s="38"/>
      <c r="BM95" s="38"/>
      <c r="BN95" s="38"/>
      <c r="BO95" s="51"/>
      <c r="BP95" s="121"/>
      <c r="BQ95" s="127"/>
    </row>
    <row r="96" spans="1:69" ht="12.75" x14ac:dyDescent="0.2">
      <c r="A96" s="24"/>
      <c r="B96" s="27"/>
      <c r="C96" s="603"/>
      <c r="D96" s="604"/>
      <c r="E96" s="604"/>
      <c r="F96" s="605"/>
      <c r="G96" s="38"/>
      <c r="H96" s="610"/>
      <c r="I96" s="615"/>
      <c r="J96" s="615"/>
      <c r="K96" s="611"/>
      <c r="L96" s="51"/>
      <c r="M96" s="38"/>
      <c r="N96" s="597">
        <f>IF(COUNT($BK$75,H96)&lt;2,0,H96/$BK$75*100)</f>
        <v>0</v>
      </c>
      <c r="O96" s="598"/>
      <c r="P96" s="598"/>
      <c r="Q96" s="599"/>
      <c r="R96" s="51"/>
      <c r="S96" s="38"/>
      <c r="T96" s="597">
        <f>T93+N96</f>
        <v>0</v>
      </c>
      <c r="U96" s="598"/>
      <c r="V96" s="598"/>
      <c r="W96" s="599"/>
      <c r="X96" s="51"/>
      <c r="Y96" s="38"/>
      <c r="Z96" s="597">
        <f>100-T96</f>
        <v>100</v>
      </c>
      <c r="AA96" s="598"/>
      <c r="AB96" s="598"/>
      <c r="AC96" s="599"/>
      <c r="AD96" s="38"/>
      <c r="AE96" s="573"/>
      <c r="AF96" s="571"/>
      <c r="AG96" s="571"/>
      <c r="AH96" s="571"/>
      <c r="AI96" s="571"/>
      <c r="AJ96" s="571"/>
      <c r="AK96" s="571"/>
      <c r="AL96" s="571"/>
      <c r="AM96" s="571"/>
      <c r="AN96" s="571"/>
      <c r="AO96" s="571"/>
      <c r="AP96" s="571"/>
      <c r="AQ96" s="571"/>
      <c r="AR96" s="571"/>
      <c r="AS96" s="571"/>
      <c r="AT96" s="571"/>
      <c r="AU96" s="571"/>
      <c r="AV96" s="572"/>
      <c r="AW96" s="572"/>
      <c r="AX96" s="572"/>
      <c r="AY96" s="572"/>
      <c r="AZ96" s="572"/>
      <c r="BA96" s="572"/>
      <c r="BB96" s="572"/>
      <c r="BC96" s="572"/>
      <c r="BD96" s="572"/>
      <c r="BE96" s="572"/>
      <c r="BF96" s="572"/>
      <c r="BG96" s="572"/>
      <c r="BH96" s="576"/>
      <c r="BI96" s="577"/>
      <c r="BJ96" s="63"/>
      <c r="BK96" s="589" t="str">
        <f>IF(COUNT(BK93,Z78)&lt;2,"",BK93*Z78/100)</f>
        <v/>
      </c>
      <c r="BL96" s="590"/>
      <c r="BM96" s="590"/>
      <c r="BN96" s="591"/>
      <c r="BO96" s="51"/>
      <c r="BP96" s="121"/>
      <c r="BQ96" s="127"/>
    </row>
    <row r="97" spans="1:69" ht="5.0999999999999996" customHeight="1" x14ac:dyDescent="0.2">
      <c r="A97" s="24"/>
      <c r="B97" s="27"/>
      <c r="C97" s="606"/>
      <c r="D97" s="607"/>
      <c r="E97" s="607"/>
      <c r="F97" s="608"/>
      <c r="G97" s="45"/>
      <c r="H97" s="45"/>
      <c r="I97" s="45"/>
      <c r="J97" s="45"/>
      <c r="K97" s="45"/>
      <c r="L97" s="52"/>
      <c r="M97" s="45"/>
      <c r="N97" s="45"/>
      <c r="O97" s="45"/>
      <c r="P97" s="45"/>
      <c r="Q97" s="45"/>
      <c r="R97" s="52"/>
      <c r="S97" s="45"/>
      <c r="T97" s="45"/>
      <c r="U97" s="45"/>
      <c r="V97" s="45"/>
      <c r="W97" s="45"/>
      <c r="X97" s="52"/>
      <c r="Y97" s="45"/>
      <c r="Z97" s="45"/>
      <c r="AA97" s="45"/>
      <c r="AB97" s="45"/>
      <c r="AC97" s="45"/>
      <c r="AD97" s="45"/>
      <c r="AE97" s="574"/>
      <c r="AF97" s="575"/>
      <c r="AG97" s="575"/>
      <c r="AH97" s="575"/>
      <c r="AI97" s="575"/>
      <c r="AJ97" s="575"/>
      <c r="AK97" s="575"/>
      <c r="AL97" s="575"/>
      <c r="AM97" s="575"/>
      <c r="AN97" s="575"/>
      <c r="AO97" s="575"/>
      <c r="AP97" s="575"/>
      <c r="AQ97" s="575"/>
      <c r="AR97" s="575"/>
      <c r="AS97" s="575"/>
      <c r="AT97" s="575"/>
      <c r="AU97" s="575"/>
      <c r="AV97" s="546"/>
      <c r="AW97" s="546"/>
      <c r="AX97" s="546"/>
      <c r="AY97" s="546"/>
      <c r="AZ97" s="546"/>
      <c r="BA97" s="546"/>
      <c r="BB97" s="546"/>
      <c r="BC97" s="546"/>
      <c r="BD97" s="546"/>
      <c r="BE97" s="546"/>
      <c r="BF97" s="546"/>
      <c r="BG97" s="546"/>
      <c r="BH97" s="578"/>
      <c r="BI97" s="579"/>
      <c r="BJ97" s="45"/>
      <c r="BK97" s="45"/>
      <c r="BL97" s="45"/>
      <c r="BM97" s="45"/>
      <c r="BN97" s="45"/>
      <c r="BO97" s="52"/>
      <c r="BP97" s="121"/>
      <c r="BQ97" s="127"/>
    </row>
    <row r="98" spans="1:69" ht="5.0999999999999996" customHeight="1" x14ac:dyDescent="0.2">
      <c r="A98" s="24"/>
      <c r="B98" s="27"/>
      <c r="C98" s="793" t="s">
        <v>42</v>
      </c>
      <c r="D98" s="601"/>
      <c r="E98" s="601"/>
      <c r="F98" s="794"/>
      <c r="G98" s="44"/>
      <c r="H98" s="44"/>
      <c r="I98" s="44"/>
      <c r="J98" s="44"/>
      <c r="K98" s="44"/>
      <c r="L98" s="129"/>
      <c r="M98" s="44"/>
      <c r="N98" s="44"/>
      <c r="O98" s="44"/>
      <c r="P98" s="44"/>
      <c r="Q98" s="44"/>
      <c r="R98" s="129"/>
      <c r="S98" s="44"/>
      <c r="T98" s="44"/>
      <c r="U98" s="44"/>
      <c r="V98" s="44"/>
      <c r="W98" s="44"/>
      <c r="X98" s="129"/>
      <c r="Y98" s="44"/>
      <c r="Z98" s="44"/>
      <c r="AA98" s="44"/>
      <c r="AB98" s="44"/>
      <c r="AC98" s="44"/>
      <c r="AD98" s="44"/>
      <c r="AE98" s="609" t="s">
        <v>183</v>
      </c>
      <c r="AF98" s="571"/>
      <c r="AG98" s="571"/>
      <c r="AH98" s="571"/>
      <c r="AI98" s="571"/>
      <c r="AJ98" s="571"/>
      <c r="AK98" s="571"/>
      <c r="AL98" s="571"/>
      <c r="AM98" s="571"/>
      <c r="AN98" s="571"/>
      <c r="AO98" s="571"/>
      <c r="AP98" s="571"/>
      <c r="AQ98" s="571"/>
      <c r="AR98" s="571"/>
      <c r="AS98" s="571"/>
      <c r="AT98" s="571"/>
      <c r="AU98" s="571"/>
      <c r="AV98" s="572"/>
      <c r="AW98" s="572"/>
      <c r="AX98" s="572"/>
      <c r="AY98" s="572"/>
      <c r="AZ98" s="572"/>
      <c r="BA98" s="572"/>
      <c r="BB98" s="572"/>
      <c r="BC98" s="572"/>
      <c r="BD98" s="572"/>
      <c r="BE98" s="572"/>
      <c r="BF98" s="572"/>
      <c r="BG98" s="572"/>
      <c r="BH98" s="576" t="s">
        <v>86</v>
      </c>
      <c r="BI98" s="577"/>
      <c r="BJ98" s="38"/>
      <c r="BK98" s="38"/>
      <c r="BL98" s="38"/>
      <c r="BM98" s="38"/>
      <c r="BN98" s="38"/>
      <c r="BO98" s="51"/>
      <c r="BP98" s="121"/>
      <c r="BQ98" s="127"/>
    </row>
    <row r="99" spans="1:69" ht="12.75" x14ac:dyDescent="0.2">
      <c r="A99" s="24"/>
      <c r="B99" s="27"/>
      <c r="C99" s="603"/>
      <c r="D99" s="604"/>
      <c r="E99" s="604"/>
      <c r="F99" s="605"/>
      <c r="G99" s="38"/>
      <c r="H99" s="610"/>
      <c r="I99" s="615"/>
      <c r="J99" s="615"/>
      <c r="K99" s="611"/>
      <c r="L99" s="51"/>
      <c r="M99" s="38"/>
      <c r="N99" s="597">
        <f>IF(COUNT($BK$75,H99)&lt;2,0,H99/$BK$75*100)</f>
        <v>0</v>
      </c>
      <c r="O99" s="598"/>
      <c r="P99" s="598"/>
      <c r="Q99" s="599"/>
      <c r="R99" s="51"/>
      <c r="S99" s="38"/>
      <c r="T99" s="597">
        <f>T96+N99</f>
        <v>0</v>
      </c>
      <c r="U99" s="598"/>
      <c r="V99" s="598"/>
      <c r="W99" s="599"/>
      <c r="X99" s="51"/>
      <c r="Y99" s="38"/>
      <c r="Z99" s="597">
        <f>100-T99</f>
        <v>100</v>
      </c>
      <c r="AA99" s="598"/>
      <c r="AB99" s="598"/>
      <c r="AC99" s="599"/>
      <c r="AD99" s="38"/>
      <c r="AE99" s="573"/>
      <c r="AF99" s="571"/>
      <c r="AG99" s="571"/>
      <c r="AH99" s="571"/>
      <c r="AI99" s="571"/>
      <c r="AJ99" s="571"/>
      <c r="AK99" s="571"/>
      <c r="AL99" s="571"/>
      <c r="AM99" s="571"/>
      <c r="AN99" s="571"/>
      <c r="AO99" s="571"/>
      <c r="AP99" s="571"/>
      <c r="AQ99" s="571"/>
      <c r="AR99" s="571"/>
      <c r="AS99" s="571"/>
      <c r="AT99" s="571"/>
      <c r="AU99" s="571"/>
      <c r="AV99" s="572"/>
      <c r="AW99" s="572"/>
      <c r="AX99" s="572"/>
      <c r="AY99" s="572"/>
      <c r="AZ99" s="572"/>
      <c r="BA99" s="572"/>
      <c r="BB99" s="572"/>
      <c r="BC99" s="572"/>
      <c r="BD99" s="572"/>
      <c r="BE99" s="572"/>
      <c r="BF99" s="572"/>
      <c r="BG99" s="572"/>
      <c r="BH99" s="576"/>
      <c r="BI99" s="577"/>
      <c r="BJ99" s="63"/>
      <c r="BK99" s="589" t="str">
        <f>IF(OR(COUNT(BK96,BK90)&lt;2,BK90=0),"",BK96/BK90)</f>
        <v/>
      </c>
      <c r="BL99" s="590"/>
      <c r="BM99" s="590"/>
      <c r="BN99" s="591"/>
      <c r="BO99" s="51"/>
      <c r="BP99" s="121"/>
      <c r="BQ99" s="127"/>
    </row>
    <row r="100" spans="1:69" ht="5.0999999999999996" customHeight="1" x14ac:dyDescent="0.2">
      <c r="A100" s="24"/>
      <c r="B100" s="27"/>
      <c r="C100" s="606"/>
      <c r="D100" s="607"/>
      <c r="E100" s="607"/>
      <c r="F100" s="608"/>
      <c r="G100" s="45"/>
      <c r="H100" s="45"/>
      <c r="I100" s="45"/>
      <c r="J100" s="45"/>
      <c r="K100" s="45"/>
      <c r="L100" s="52"/>
      <c r="M100" s="45"/>
      <c r="N100" s="45"/>
      <c r="O100" s="45"/>
      <c r="P100" s="45"/>
      <c r="Q100" s="45"/>
      <c r="R100" s="52"/>
      <c r="S100" s="45"/>
      <c r="T100" s="45"/>
      <c r="U100" s="45"/>
      <c r="V100" s="45"/>
      <c r="W100" s="45"/>
      <c r="X100" s="52"/>
      <c r="Y100" s="45"/>
      <c r="Z100" s="45"/>
      <c r="AA100" s="45"/>
      <c r="AB100" s="45"/>
      <c r="AC100" s="45"/>
      <c r="AD100" s="45"/>
      <c r="AE100" s="574"/>
      <c r="AF100" s="575"/>
      <c r="AG100" s="575"/>
      <c r="AH100" s="575"/>
      <c r="AI100" s="575"/>
      <c r="AJ100" s="575"/>
      <c r="AK100" s="575"/>
      <c r="AL100" s="575"/>
      <c r="AM100" s="575"/>
      <c r="AN100" s="575"/>
      <c r="AO100" s="575"/>
      <c r="AP100" s="575"/>
      <c r="AQ100" s="575"/>
      <c r="AR100" s="575"/>
      <c r="AS100" s="575"/>
      <c r="AT100" s="575"/>
      <c r="AU100" s="575"/>
      <c r="AV100" s="546"/>
      <c r="AW100" s="546"/>
      <c r="AX100" s="546"/>
      <c r="AY100" s="546"/>
      <c r="AZ100" s="546"/>
      <c r="BA100" s="546"/>
      <c r="BB100" s="546"/>
      <c r="BC100" s="546"/>
      <c r="BD100" s="546"/>
      <c r="BE100" s="546"/>
      <c r="BF100" s="546"/>
      <c r="BG100" s="546"/>
      <c r="BH100" s="578"/>
      <c r="BI100" s="579"/>
      <c r="BJ100" s="45"/>
      <c r="BK100" s="45"/>
      <c r="BL100" s="45"/>
      <c r="BM100" s="45"/>
      <c r="BN100" s="45"/>
      <c r="BO100" s="52"/>
      <c r="BP100" s="121"/>
      <c r="BQ100" s="127"/>
    </row>
    <row r="101" spans="1:69" ht="5.0999999999999996" customHeight="1" x14ac:dyDescent="0.2">
      <c r="A101" s="24"/>
      <c r="B101" s="27"/>
      <c r="C101" s="793" t="s">
        <v>43</v>
      </c>
      <c r="D101" s="601"/>
      <c r="E101" s="601"/>
      <c r="F101" s="794"/>
      <c r="G101" s="44"/>
      <c r="H101" s="44"/>
      <c r="I101" s="44"/>
      <c r="J101" s="44"/>
      <c r="K101" s="44"/>
      <c r="L101" s="129"/>
      <c r="M101" s="44"/>
      <c r="N101" s="44"/>
      <c r="O101" s="44"/>
      <c r="P101" s="44"/>
      <c r="Q101" s="44"/>
      <c r="R101" s="129"/>
      <c r="S101" s="44"/>
      <c r="T101" s="44"/>
      <c r="U101" s="44"/>
      <c r="V101" s="44"/>
      <c r="W101" s="44"/>
      <c r="X101" s="129"/>
      <c r="Y101" s="44"/>
      <c r="Z101" s="44"/>
      <c r="AA101" s="44"/>
      <c r="AB101" s="44"/>
      <c r="AC101" s="44"/>
      <c r="AD101" s="44"/>
      <c r="AE101" s="609" t="s">
        <v>184</v>
      </c>
      <c r="AF101" s="571"/>
      <c r="AG101" s="571"/>
      <c r="AH101" s="571"/>
      <c r="AI101" s="571"/>
      <c r="AJ101" s="571"/>
      <c r="AK101" s="571"/>
      <c r="AL101" s="571"/>
      <c r="AM101" s="571"/>
      <c r="AN101" s="571"/>
      <c r="AO101" s="571"/>
      <c r="AP101" s="571"/>
      <c r="AQ101" s="571"/>
      <c r="AR101" s="571"/>
      <c r="AS101" s="571"/>
      <c r="AT101" s="571"/>
      <c r="AU101" s="571"/>
      <c r="AV101" s="572"/>
      <c r="AW101" s="572"/>
      <c r="AX101" s="572"/>
      <c r="AY101" s="572"/>
      <c r="AZ101" s="572"/>
      <c r="BA101" s="572"/>
      <c r="BB101" s="572"/>
      <c r="BC101" s="572"/>
      <c r="BD101" s="572"/>
      <c r="BE101" s="572"/>
      <c r="BF101" s="572"/>
      <c r="BG101" s="572"/>
      <c r="BH101" s="576" t="s">
        <v>185</v>
      </c>
      <c r="BI101" s="577"/>
      <c r="BJ101" s="38"/>
      <c r="BK101" s="38"/>
      <c r="BL101" s="38"/>
      <c r="BM101" s="38"/>
      <c r="BN101" s="38"/>
      <c r="BO101" s="51"/>
      <c r="BP101" s="121"/>
      <c r="BQ101" s="127"/>
    </row>
    <row r="102" spans="1:69" ht="12.75" x14ac:dyDescent="0.2">
      <c r="A102" s="24"/>
      <c r="B102" s="27"/>
      <c r="C102" s="603"/>
      <c r="D102" s="604"/>
      <c r="E102" s="604"/>
      <c r="F102" s="605"/>
      <c r="G102" s="38"/>
      <c r="H102" s="610"/>
      <c r="I102" s="615"/>
      <c r="J102" s="615"/>
      <c r="K102" s="611"/>
      <c r="L102" s="51"/>
      <c r="M102" s="38"/>
      <c r="N102" s="597">
        <f>IF(COUNT($BK$75,H102)&lt;2,0,H102/$BK$75*100)</f>
        <v>0</v>
      </c>
      <c r="O102" s="598"/>
      <c r="P102" s="598"/>
      <c r="Q102" s="599"/>
      <c r="R102" s="51"/>
      <c r="S102" s="38"/>
      <c r="T102" s="597">
        <f>T99+N102</f>
        <v>0</v>
      </c>
      <c r="U102" s="598"/>
      <c r="V102" s="598"/>
      <c r="W102" s="599"/>
      <c r="X102" s="51"/>
      <c r="Y102" s="38"/>
      <c r="Z102" s="597">
        <f>100-T102</f>
        <v>100</v>
      </c>
      <c r="AA102" s="598"/>
      <c r="AB102" s="598"/>
      <c r="AC102" s="599"/>
      <c r="AD102" s="38"/>
      <c r="AE102" s="573"/>
      <c r="AF102" s="571"/>
      <c r="AG102" s="571"/>
      <c r="AH102" s="571"/>
      <c r="AI102" s="571"/>
      <c r="AJ102" s="571"/>
      <c r="AK102" s="571"/>
      <c r="AL102" s="571"/>
      <c r="AM102" s="571"/>
      <c r="AN102" s="571"/>
      <c r="AO102" s="571"/>
      <c r="AP102" s="571"/>
      <c r="AQ102" s="571"/>
      <c r="AR102" s="571"/>
      <c r="AS102" s="571"/>
      <c r="AT102" s="571"/>
      <c r="AU102" s="571"/>
      <c r="AV102" s="572"/>
      <c r="AW102" s="572"/>
      <c r="AX102" s="572"/>
      <c r="AY102" s="572"/>
      <c r="AZ102" s="572"/>
      <c r="BA102" s="572"/>
      <c r="BB102" s="572"/>
      <c r="BC102" s="572"/>
      <c r="BD102" s="572"/>
      <c r="BE102" s="572"/>
      <c r="BF102" s="572"/>
      <c r="BG102" s="572"/>
      <c r="BH102" s="576"/>
      <c r="BI102" s="577"/>
      <c r="BJ102" s="63"/>
      <c r="BK102" s="589" t="str">
        <f>IF(COUNT(BK93,BK96)&lt;2,"",BK93-BK96)</f>
        <v/>
      </c>
      <c r="BL102" s="590"/>
      <c r="BM102" s="590"/>
      <c r="BN102" s="591"/>
      <c r="BO102" s="51"/>
      <c r="BP102" s="121"/>
      <c r="BQ102" s="127"/>
    </row>
    <row r="103" spans="1:69" ht="5.0999999999999996" customHeight="1" x14ac:dyDescent="0.2">
      <c r="A103" s="24"/>
      <c r="B103" s="27"/>
      <c r="C103" s="606"/>
      <c r="D103" s="607"/>
      <c r="E103" s="607"/>
      <c r="F103" s="608"/>
      <c r="G103" s="45"/>
      <c r="H103" s="45"/>
      <c r="I103" s="45"/>
      <c r="J103" s="45"/>
      <c r="K103" s="45"/>
      <c r="L103" s="52"/>
      <c r="M103" s="45"/>
      <c r="N103" s="45"/>
      <c r="O103" s="45"/>
      <c r="P103" s="45"/>
      <c r="Q103" s="45"/>
      <c r="R103" s="52"/>
      <c r="S103" s="45"/>
      <c r="T103" s="45"/>
      <c r="U103" s="45"/>
      <c r="V103" s="45"/>
      <c r="W103" s="45"/>
      <c r="X103" s="52"/>
      <c r="Y103" s="45"/>
      <c r="Z103" s="45"/>
      <c r="AA103" s="45"/>
      <c r="AB103" s="45"/>
      <c r="AC103" s="45"/>
      <c r="AD103" s="45"/>
      <c r="AE103" s="574"/>
      <c r="AF103" s="575"/>
      <c r="AG103" s="575"/>
      <c r="AH103" s="575"/>
      <c r="AI103" s="575"/>
      <c r="AJ103" s="575"/>
      <c r="AK103" s="575"/>
      <c r="AL103" s="575"/>
      <c r="AM103" s="575"/>
      <c r="AN103" s="575"/>
      <c r="AO103" s="575"/>
      <c r="AP103" s="575"/>
      <c r="AQ103" s="575"/>
      <c r="AR103" s="575"/>
      <c r="AS103" s="575"/>
      <c r="AT103" s="575"/>
      <c r="AU103" s="575"/>
      <c r="AV103" s="546"/>
      <c r="AW103" s="546"/>
      <c r="AX103" s="546"/>
      <c r="AY103" s="546"/>
      <c r="AZ103" s="546"/>
      <c r="BA103" s="546"/>
      <c r="BB103" s="546"/>
      <c r="BC103" s="546"/>
      <c r="BD103" s="546"/>
      <c r="BE103" s="546"/>
      <c r="BF103" s="546"/>
      <c r="BG103" s="546"/>
      <c r="BH103" s="578"/>
      <c r="BI103" s="579"/>
      <c r="BJ103" s="45"/>
      <c r="BK103" s="45"/>
      <c r="BL103" s="45"/>
      <c r="BM103" s="45"/>
      <c r="BN103" s="45"/>
      <c r="BO103" s="52"/>
      <c r="BP103" s="121"/>
      <c r="BQ103" s="127"/>
    </row>
    <row r="104" spans="1:69" ht="5.0999999999999996" customHeight="1" x14ac:dyDescent="0.2">
      <c r="A104" s="24"/>
      <c r="B104" s="27"/>
      <c r="C104" s="793" t="s">
        <v>44</v>
      </c>
      <c r="D104" s="601"/>
      <c r="E104" s="601"/>
      <c r="F104" s="794"/>
      <c r="G104" s="44"/>
      <c r="H104" s="44"/>
      <c r="I104" s="44"/>
      <c r="J104" s="44"/>
      <c r="K104" s="44"/>
      <c r="L104" s="129"/>
      <c r="M104" s="44"/>
      <c r="N104" s="44"/>
      <c r="O104" s="44"/>
      <c r="P104" s="44"/>
      <c r="Q104" s="44"/>
      <c r="R104" s="129"/>
      <c r="S104" s="44"/>
      <c r="T104" s="44"/>
      <c r="U104" s="44"/>
      <c r="V104" s="44"/>
      <c r="W104" s="44"/>
      <c r="X104" s="129"/>
      <c r="Y104" s="44"/>
      <c r="Z104" s="44"/>
      <c r="AA104" s="44"/>
      <c r="AB104" s="44"/>
      <c r="AC104" s="44"/>
      <c r="AD104" s="44"/>
      <c r="AE104" s="609" t="s">
        <v>186</v>
      </c>
      <c r="AF104" s="571"/>
      <c r="AG104" s="571"/>
      <c r="AH104" s="571"/>
      <c r="AI104" s="571"/>
      <c r="AJ104" s="571"/>
      <c r="AK104" s="571"/>
      <c r="AL104" s="571"/>
      <c r="AM104" s="571"/>
      <c r="AN104" s="571"/>
      <c r="AO104" s="571"/>
      <c r="AP104" s="571"/>
      <c r="AQ104" s="571"/>
      <c r="AR104" s="571"/>
      <c r="AS104" s="571"/>
      <c r="AT104" s="571"/>
      <c r="AU104" s="571"/>
      <c r="AV104" s="572"/>
      <c r="AW104" s="572"/>
      <c r="AX104" s="572"/>
      <c r="AY104" s="572"/>
      <c r="AZ104" s="572"/>
      <c r="BA104" s="572"/>
      <c r="BB104" s="572"/>
      <c r="BC104" s="572"/>
      <c r="BD104" s="572"/>
      <c r="BE104" s="572"/>
      <c r="BF104" s="572"/>
      <c r="BG104" s="572"/>
      <c r="BH104" s="576" t="s">
        <v>187</v>
      </c>
      <c r="BI104" s="577"/>
      <c r="BJ104" s="38"/>
      <c r="BK104" s="38"/>
      <c r="BL104" s="38"/>
      <c r="BM104" s="38"/>
      <c r="BN104" s="38"/>
      <c r="BO104" s="51"/>
      <c r="BP104" s="121"/>
      <c r="BQ104" s="127"/>
    </row>
    <row r="105" spans="1:69" ht="12.75" x14ac:dyDescent="0.2">
      <c r="A105" s="24"/>
      <c r="B105" s="27"/>
      <c r="C105" s="603"/>
      <c r="D105" s="604"/>
      <c r="E105" s="604"/>
      <c r="F105" s="605"/>
      <c r="G105" s="38"/>
      <c r="H105" s="622"/>
      <c r="I105" s="623"/>
      <c r="J105" s="623"/>
      <c r="K105" s="624"/>
      <c r="L105" s="51"/>
      <c r="M105" s="51"/>
      <c r="N105" s="597">
        <f>IF(COUNT($BK$75,H105)&lt;2,0,H105/$BK$75*100)</f>
        <v>0</v>
      </c>
      <c r="O105" s="598"/>
      <c r="P105" s="598"/>
      <c r="Q105" s="599"/>
      <c r="R105" s="51"/>
      <c r="S105" s="51"/>
      <c r="T105" s="625">
        <f>T102+N105</f>
        <v>0</v>
      </c>
      <c r="U105" s="626"/>
      <c r="V105" s="626"/>
      <c r="W105" s="627"/>
      <c r="X105" s="51"/>
      <c r="Y105" s="51"/>
      <c r="Z105" s="625">
        <f>100-T105</f>
        <v>100</v>
      </c>
      <c r="AA105" s="626"/>
      <c r="AB105" s="626"/>
      <c r="AC105" s="627"/>
      <c r="AD105" s="38"/>
      <c r="AE105" s="573"/>
      <c r="AF105" s="571"/>
      <c r="AG105" s="571"/>
      <c r="AH105" s="571"/>
      <c r="AI105" s="571"/>
      <c r="AJ105" s="571"/>
      <c r="AK105" s="571"/>
      <c r="AL105" s="571"/>
      <c r="AM105" s="571"/>
      <c r="AN105" s="571"/>
      <c r="AO105" s="571"/>
      <c r="AP105" s="571"/>
      <c r="AQ105" s="571"/>
      <c r="AR105" s="571"/>
      <c r="AS105" s="571"/>
      <c r="AT105" s="571"/>
      <c r="AU105" s="571"/>
      <c r="AV105" s="572"/>
      <c r="AW105" s="572"/>
      <c r="AX105" s="572"/>
      <c r="AY105" s="572"/>
      <c r="AZ105" s="572"/>
      <c r="BA105" s="572"/>
      <c r="BB105" s="572"/>
      <c r="BC105" s="572"/>
      <c r="BD105" s="572"/>
      <c r="BE105" s="572"/>
      <c r="BF105" s="572"/>
      <c r="BG105" s="572"/>
      <c r="BH105" s="576"/>
      <c r="BI105" s="577"/>
      <c r="BJ105" s="63"/>
      <c r="BK105" s="589" t="str">
        <f>IF(OR(COUNT(BK102,BK87)&lt;2,BK87=0),"",BK102/BK87)</f>
        <v/>
      </c>
      <c r="BL105" s="590"/>
      <c r="BM105" s="590"/>
      <c r="BN105" s="591"/>
      <c r="BO105" s="51"/>
      <c r="BP105" s="121"/>
      <c r="BQ105" s="127"/>
    </row>
    <row r="106" spans="1:69" ht="5.0999999999999996" customHeight="1" x14ac:dyDescent="0.2">
      <c r="A106" s="24"/>
      <c r="B106" s="27"/>
      <c r="C106" s="606"/>
      <c r="D106" s="607"/>
      <c r="E106" s="607"/>
      <c r="F106" s="608"/>
      <c r="G106" s="45"/>
      <c r="H106" s="45"/>
      <c r="I106" s="45"/>
      <c r="J106" s="45"/>
      <c r="K106" s="45"/>
      <c r="L106" s="52"/>
      <c r="M106" s="45"/>
      <c r="N106" s="45"/>
      <c r="O106" s="45"/>
      <c r="P106" s="45"/>
      <c r="Q106" s="45"/>
      <c r="R106" s="52"/>
      <c r="S106" s="45"/>
      <c r="T106" s="45"/>
      <c r="U106" s="45"/>
      <c r="V106" s="45"/>
      <c r="W106" s="45"/>
      <c r="X106" s="52"/>
      <c r="Y106" s="45"/>
      <c r="Z106" s="45"/>
      <c r="AA106" s="45"/>
      <c r="AB106" s="45"/>
      <c r="AC106" s="45"/>
      <c r="AD106" s="45"/>
      <c r="AE106" s="574"/>
      <c r="AF106" s="575"/>
      <c r="AG106" s="575"/>
      <c r="AH106" s="575"/>
      <c r="AI106" s="575"/>
      <c r="AJ106" s="575"/>
      <c r="AK106" s="575"/>
      <c r="AL106" s="575"/>
      <c r="AM106" s="575"/>
      <c r="AN106" s="575"/>
      <c r="AO106" s="575"/>
      <c r="AP106" s="575"/>
      <c r="AQ106" s="575"/>
      <c r="AR106" s="575"/>
      <c r="AS106" s="575"/>
      <c r="AT106" s="575"/>
      <c r="AU106" s="575"/>
      <c r="AV106" s="546"/>
      <c r="AW106" s="546"/>
      <c r="AX106" s="546"/>
      <c r="AY106" s="546"/>
      <c r="AZ106" s="546"/>
      <c r="BA106" s="546"/>
      <c r="BB106" s="546"/>
      <c r="BC106" s="546"/>
      <c r="BD106" s="546"/>
      <c r="BE106" s="546"/>
      <c r="BF106" s="546"/>
      <c r="BG106" s="546"/>
      <c r="BH106" s="578"/>
      <c r="BI106" s="579"/>
      <c r="BJ106" s="45"/>
      <c r="BK106" s="45"/>
      <c r="BL106" s="45"/>
      <c r="BM106" s="45"/>
      <c r="BN106" s="45"/>
      <c r="BO106" s="52"/>
      <c r="BP106" s="121"/>
      <c r="BQ106" s="127"/>
    </row>
    <row r="107" spans="1:69" ht="5.0999999999999996" customHeight="1" x14ac:dyDescent="0.2">
      <c r="A107" s="24"/>
      <c r="B107" s="27"/>
      <c r="C107" s="793" t="s">
        <v>45</v>
      </c>
      <c r="D107" s="601"/>
      <c r="E107" s="601"/>
      <c r="F107" s="794"/>
      <c r="G107" s="44"/>
      <c r="H107" s="47"/>
      <c r="I107" s="47"/>
      <c r="J107" s="47"/>
      <c r="K107" s="47"/>
      <c r="L107" s="129"/>
      <c r="M107" s="44"/>
      <c r="N107" s="47"/>
      <c r="O107" s="47"/>
      <c r="P107" s="47"/>
      <c r="Q107" s="47"/>
      <c r="R107" s="129"/>
      <c r="S107" s="44"/>
      <c r="T107" s="47"/>
      <c r="U107" s="47"/>
      <c r="V107" s="47"/>
      <c r="W107" s="47"/>
      <c r="X107" s="129"/>
      <c r="Y107" s="44"/>
      <c r="Z107" s="47"/>
      <c r="AA107" s="47"/>
      <c r="AB107" s="47"/>
      <c r="AC107" s="47"/>
      <c r="AD107" s="44"/>
      <c r="AE107" s="609" t="s">
        <v>188</v>
      </c>
      <c r="AF107" s="571"/>
      <c r="AG107" s="571"/>
      <c r="AH107" s="571"/>
      <c r="AI107" s="571"/>
      <c r="AJ107" s="571"/>
      <c r="AK107" s="571"/>
      <c r="AL107" s="571"/>
      <c r="AM107" s="571"/>
      <c r="AN107" s="571"/>
      <c r="AO107" s="571"/>
      <c r="AP107" s="571"/>
      <c r="AQ107" s="571"/>
      <c r="AR107" s="571"/>
      <c r="AS107" s="571"/>
      <c r="AT107" s="571"/>
      <c r="AU107" s="571"/>
      <c r="AV107" s="572"/>
      <c r="AW107" s="572"/>
      <c r="AX107" s="572"/>
      <c r="AY107" s="572"/>
      <c r="AZ107" s="572"/>
      <c r="BA107" s="572"/>
      <c r="BB107" s="572"/>
      <c r="BC107" s="572"/>
      <c r="BD107" s="572"/>
      <c r="BE107" s="572"/>
      <c r="BF107" s="572"/>
      <c r="BG107" s="572"/>
      <c r="BH107" s="576" t="s">
        <v>189</v>
      </c>
      <c r="BI107" s="577"/>
      <c r="BJ107" s="38"/>
      <c r="BK107" s="38"/>
      <c r="BL107" s="38"/>
      <c r="BM107" s="38"/>
      <c r="BN107" s="38"/>
      <c r="BO107" s="51"/>
      <c r="BP107" s="121"/>
      <c r="BQ107" s="127"/>
    </row>
    <row r="108" spans="1:69" ht="12.75" x14ac:dyDescent="0.2">
      <c r="A108" s="24"/>
      <c r="B108" s="27"/>
      <c r="C108" s="603"/>
      <c r="D108" s="604"/>
      <c r="E108" s="604"/>
      <c r="F108" s="605"/>
      <c r="G108" s="38"/>
      <c r="H108" s="616"/>
      <c r="I108" s="617"/>
      <c r="J108" s="617"/>
      <c r="K108" s="618"/>
      <c r="L108" s="51"/>
      <c r="M108" s="38"/>
      <c r="N108" s="597">
        <f>IF(COUNT($BK$75,H108)&lt;2,0,H108/$BK$75*100)</f>
        <v>0</v>
      </c>
      <c r="O108" s="598"/>
      <c r="P108" s="598"/>
      <c r="Q108" s="599"/>
      <c r="R108" s="51"/>
      <c r="S108" s="38"/>
      <c r="T108" s="619">
        <f>T105+N108</f>
        <v>0</v>
      </c>
      <c r="U108" s="620"/>
      <c r="V108" s="620"/>
      <c r="W108" s="621"/>
      <c r="X108" s="51"/>
      <c r="Y108" s="38"/>
      <c r="Z108" s="619">
        <f>100-T108</f>
        <v>100</v>
      </c>
      <c r="AA108" s="620"/>
      <c r="AB108" s="620"/>
      <c r="AC108" s="621"/>
      <c r="AD108" s="38"/>
      <c r="AE108" s="573"/>
      <c r="AF108" s="571"/>
      <c r="AG108" s="571"/>
      <c r="AH108" s="571"/>
      <c r="AI108" s="571"/>
      <c r="AJ108" s="571"/>
      <c r="AK108" s="571"/>
      <c r="AL108" s="571"/>
      <c r="AM108" s="571"/>
      <c r="AN108" s="571"/>
      <c r="AO108" s="571"/>
      <c r="AP108" s="571"/>
      <c r="AQ108" s="571"/>
      <c r="AR108" s="571"/>
      <c r="AS108" s="571"/>
      <c r="AT108" s="571"/>
      <c r="AU108" s="571"/>
      <c r="AV108" s="572"/>
      <c r="AW108" s="572"/>
      <c r="AX108" s="572"/>
      <c r="AY108" s="572"/>
      <c r="AZ108" s="572"/>
      <c r="BA108" s="572"/>
      <c r="BB108" s="572"/>
      <c r="BC108" s="572"/>
      <c r="BD108" s="572"/>
      <c r="BE108" s="572"/>
      <c r="BF108" s="572"/>
      <c r="BG108" s="572"/>
      <c r="BH108" s="576"/>
      <c r="BI108" s="577"/>
      <c r="BJ108" s="63"/>
      <c r="BK108" s="589" t="str">
        <f>IF(COUNT(BK99,BK105)&lt;2,"",BK99+BK105)</f>
        <v/>
      </c>
      <c r="BL108" s="590"/>
      <c r="BM108" s="590"/>
      <c r="BN108" s="591"/>
      <c r="BO108" s="51"/>
      <c r="BP108" s="121"/>
      <c r="BQ108" s="127"/>
    </row>
    <row r="109" spans="1:69" ht="5.0999999999999996" customHeight="1" x14ac:dyDescent="0.2">
      <c r="A109" s="24"/>
      <c r="B109" s="27"/>
      <c r="C109" s="606"/>
      <c r="D109" s="607"/>
      <c r="E109" s="607"/>
      <c r="F109" s="608"/>
      <c r="G109" s="45"/>
      <c r="H109" s="45"/>
      <c r="I109" s="45"/>
      <c r="J109" s="45"/>
      <c r="K109" s="45"/>
      <c r="L109" s="52"/>
      <c r="M109" s="45"/>
      <c r="N109" s="45"/>
      <c r="O109" s="45"/>
      <c r="P109" s="45"/>
      <c r="Q109" s="45"/>
      <c r="R109" s="52"/>
      <c r="S109" s="45"/>
      <c r="T109" s="45"/>
      <c r="U109" s="45"/>
      <c r="V109" s="45"/>
      <c r="W109" s="45"/>
      <c r="X109" s="52"/>
      <c r="Y109" s="45"/>
      <c r="Z109" s="45"/>
      <c r="AA109" s="45"/>
      <c r="AB109" s="45"/>
      <c r="AC109" s="45"/>
      <c r="AD109" s="45"/>
      <c r="AE109" s="574"/>
      <c r="AF109" s="575"/>
      <c r="AG109" s="575"/>
      <c r="AH109" s="575"/>
      <c r="AI109" s="575"/>
      <c r="AJ109" s="575"/>
      <c r="AK109" s="575"/>
      <c r="AL109" s="575"/>
      <c r="AM109" s="575"/>
      <c r="AN109" s="575"/>
      <c r="AO109" s="575"/>
      <c r="AP109" s="575"/>
      <c r="AQ109" s="575"/>
      <c r="AR109" s="575"/>
      <c r="AS109" s="575"/>
      <c r="AT109" s="575"/>
      <c r="AU109" s="575"/>
      <c r="AV109" s="546"/>
      <c r="AW109" s="546"/>
      <c r="AX109" s="546"/>
      <c r="AY109" s="546"/>
      <c r="AZ109" s="546"/>
      <c r="BA109" s="546"/>
      <c r="BB109" s="546"/>
      <c r="BC109" s="546"/>
      <c r="BD109" s="546"/>
      <c r="BE109" s="546"/>
      <c r="BF109" s="546"/>
      <c r="BG109" s="546"/>
      <c r="BH109" s="578"/>
      <c r="BI109" s="579"/>
      <c r="BJ109" s="45"/>
      <c r="BK109" s="45"/>
      <c r="BL109" s="45"/>
      <c r="BM109" s="45"/>
      <c r="BN109" s="45"/>
      <c r="BO109" s="52"/>
      <c r="BP109" s="121"/>
      <c r="BQ109" s="127"/>
    </row>
    <row r="110" spans="1:69" ht="5.0999999999999996" customHeight="1" x14ac:dyDescent="0.2">
      <c r="A110" s="24"/>
      <c r="B110" s="27"/>
      <c r="C110" s="793" t="s">
        <v>46</v>
      </c>
      <c r="D110" s="601"/>
      <c r="E110" s="601"/>
      <c r="F110" s="794"/>
      <c r="G110" s="44"/>
      <c r="H110" s="44"/>
      <c r="I110" s="44"/>
      <c r="J110" s="44"/>
      <c r="K110" s="44"/>
      <c r="L110" s="129"/>
      <c r="M110" s="44"/>
      <c r="N110" s="44"/>
      <c r="O110" s="44"/>
      <c r="P110" s="44"/>
      <c r="Q110" s="44"/>
      <c r="R110" s="129"/>
      <c r="S110" s="44"/>
      <c r="T110" s="44"/>
      <c r="U110" s="44"/>
      <c r="V110" s="44"/>
      <c r="W110" s="44"/>
      <c r="X110" s="129"/>
      <c r="Y110" s="44"/>
      <c r="Z110" s="44"/>
      <c r="AA110" s="44"/>
      <c r="AB110" s="44"/>
      <c r="AC110" s="44"/>
      <c r="AD110" s="44"/>
      <c r="AE110" s="609" t="s">
        <v>190</v>
      </c>
      <c r="AF110" s="571"/>
      <c r="AG110" s="571"/>
      <c r="AH110" s="571"/>
      <c r="AI110" s="571"/>
      <c r="AJ110" s="571"/>
      <c r="AK110" s="571"/>
      <c r="AL110" s="571"/>
      <c r="AM110" s="571"/>
      <c r="AN110" s="571"/>
      <c r="AO110" s="571"/>
      <c r="AP110" s="571"/>
      <c r="AQ110" s="571"/>
      <c r="AR110" s="571"/>
      <c r="AS110" s="571"/>
      <c r="AT110" s="571"/>
      <c r="AU110" s="571"/>
      <c r="AV110" s="572"/>
      <c r="AW110" s="572"/>
      <c r="AX110" s="572"/>
      <c r="AY110" s="572"/>
      <c r="AZ110" s="572"/>
      <c r="BA110" s="572"/>
      <c r="BB110" s="572"/>
      <c r="BC110" s="572"/>
      <c r="BD110" s="572"/>
      <c r="BE110" s="572"/>
      <c r="BF110" s="572"/>
      <c r="BG110" s="572"/>
      <c r="BH110" s="576" t="s">
        <v>191</v>
      </c>
      <c r="BI110" s="577"/>
      <c r="BJ110" s="38"/>
      <c r="BK110" s="38"/>
      <c r="BL110" s="38"/>
      <c r="BM110" s="38"/>
      <c r="BN110" s="38"/>
      <c r="BO110" s="51"/>
      <c r="BP110" s="121"/>
      <c r="BQ110" s="127"/>
    </row>
    <row r="111" spans="1:69" ht="12.75" x14ac:dyDescent="0.2">
      <c r="A111" s="24"/>
      <c r="B111" s="27"/>
      <c r="C111" s="603"/>
      <c r="D111" s="604"/>
      <c r="E111" s="604"/>
      <c r="F111" s="605"/>
      <c r="G111" s="38"/>
      <c r="H111" s="610"/>
      <c r="I111" s="615"/>
      <c r="J111" s="615"/>
      <c r="K111" s="611"/>
      <c r="L111" s="51"/>
      <c r="M111" s="38"/>
      <c r="N111" s="597">
        <f>IF(COUNT($BK$75,H111)&lt;2,0,H111/$BK$75*100)</f>
        <v>0</v>
      </c>
      <c r="O111" s="598"/>
      <c r="P111" s="598"/>
      <c r="Q111" s="599"/>
      <c r="R111" s="51"/>
      <c r="S111" s="38"/>
      <c r="T111" s="597">
        <f>T108+N111</f>
        <v>0</v>
      </c>
      <c r="U111" s="598"/>
      <c r="V111" s="598"/>
      <c r="W111" s="599"/>
      <c r="X111" s="51"/>
      <c r="Y111" s="38"/>
      <c r="Z111" s="597">
        <f>100-T111</f>
        <v>100</v>
      </c>
      <c r="AA111" s="598"/>
      <c r="AB111" s="598"/>
      <c r="AC111" s="599"/>
      <c r="AD111" s="38"/>
      <c r="AE111" s="573"/>
      <c r="AF111" s="571"/>
      <c r="AG111" s="571"/>
      <c r="AH111" s="571"/>
      <c r="AI111" s="571"/>
      <c r="AJ111" s="571"/>
      <c r="AK111" s="571"/>
      <c r="AL111" s="571"/>
      <c r="AM111" s="571"/>
      <c r="AN111" s="571"/>
      <c r="AO111" s="571"/>
      <c r="AP111" s="571"/>
      <c r="AQ111" s="571"/>
      <c r="AR111" s="571"/>
      <c r="AS111" s="571"/>
      <c r="AT111" s="571"/>
      <c r="AU111" s="571"/>
      <c r="AV111" s="572"/>
      <c r="AW111" s="572"/>
      <c r="AX111" s="572"/>
      <c r="AY111" s="572"/>
      <c r="AZ111" s="572"/>
      <c r="BA111" s="572"/>
      <c r="BB111" s="572"/>
      <c r="BC111" s="572"/>
      <c r="BD111" s="572"/>
      <c r="BE111" s="572"/>
      <c r="BF111" s="572"/>
      <c r="BG111" s="572"/>
      <c r="BH111" s="576"/>
      <c r="BI111" s="577"/>
      <c r="BJ111" s="63"/>
      <c r="BK111" s="589" t="str">
        <f>IF(BK108="","",BK108-100)</f>
        <v/>
      </c>
      <c r="BL111" s="590"/>
      <c r="BM111" s="590"/>
      <c r="BN111" s="591"/>
      <c r="BO111" s="51"/>
      <c r="BP111" s="121"/>
      <c r="BQ111" s="127"/>
    </row>
    <row r="112" spans="1:69" ht="5.0999999999999996" customHeight="1" x14ac:dyDescent="0.2">
      <c r="A112" s="24"/>
      <c r="B112" s="27"/>
      <c r="C112" s="606"/>
      <c r="D112" s="607"/>
      <c r="E112" s="607"/>
      <c r="F112" s="608"/>
      <c r="G112" s="45"/>
      <c r="H112" s="45"/>
      <c r="I112" s="45"/>
      <c r="J112" s="45"/>
      <c r="K112" s="45"/>
      <c r="L112" s="52"/>
      <c r="M112" s="45"/>
      <c r="N112" s="45"/>
      <c r="O112" s="45"/>
      <c r="P112" s="45"/>
      <c r="Q112" s="45"/>
      <c r="R112" s="52"/>
      <c r="S112" s="45"/>
      <c r="T112" s="45"/>
      <c r="U112" s="45"/>
      <c r="V112" s="45"/>
      <c r="W112" s="45"/>
      <c r="X112" s="52"/>
      <c r="Y112" s="45"/>
      <c r="Z112" s="45"/>
      <c r="AA112" s="45"/>
      <c r="AB112" s="45"/>
      <c r="AC112" s="45"/>
      <c r="AD112" s="45"/>
      <c r="AE112" s="574"/>
      <c r="AF112" s="575"/>
      <c r="AG112" s="575"/>
      <c r="AH112" s="575"/>
      <c r="AI112" s="575"/>
      <c r="AJ112" s="575"/>
      <c r="AK112" s="575"/>
      <c r="AL112" s="575"/>
      <c r="AM112" s="575"/>
      <c r="AN112" s="575"/>
      <c r="AO112" s="575"/>
      <c r="AP112" s="575"/>
      <c r="AQ112" s="575"/>
      <c r="AR112" s="575"/>
      <c r="AS112" s="575"/>
      <c r="AT112" s="575"/>
      <c r="AU112" s="575"/>
      <c r="AV112" s="546"/>
      <c r="AW112" s="546"/>
      <c r="AX112" s="546"/>
      <c r="AY112" s="546"/>
      <c r="AZ112" s="546"/>
      <c r="BA112" s="546"/>
      <c r="BB112" s="546"/>
      <c r="BC112" s="546"/>
      <c r="BD112" s="546"/>
      <c r="BE112" s="546"/>
      <c r="BF112" s="546"/>
      <c r="BG112" s="546"/>
      <c r="BH112" s="578"/>
      <c r="BI112" s="579"/>
      <c r="BJ112" s="45"/>
      <c r="BK112" s="45"/>
      <c r="BL112" s="45"/>
      <c r="BM112" s="45"/>
      <c r="BN112" s="45"/>
      <c r="BO112" s="52"/>
      <c r="BP112" s="121"/>
      <c r="BQ112" s="127"/>
    </row>
    <row r="113" spans="1:69" ht="5.0999999999999996" customHeight="1" x14ac:dyDescent="0.2">
      <c r="A113" s="24"/>
      <c r="B113" s="27"/>
      <c r="C113" s="793" t="s">
        <v>47</v>
      </c>
      <c r="D113" s="601"/>
      <c r="E113" s="601"/>
      <c r="F113" s="794"/>
      <c r="G113" s="44"/>
      <c r="H113" s="44"/>
      <c r="I113" s="44"/>
      <c r="J113" s="44"/>
      <c r="K113" s="44"/>
      <c r="L113" s="129"/>
      <c r="M113" s="44"/>
      <c r="N113" s="44"/>
      <c r="O113" s="44"/>
      <c r="P113" s="44"/>
      <c r="Q113" s="44"/>
      <c r="R113" s="129"/>
      <c r="S113" s="44"/>
      <c r="T113" s="44"/>
      <c r="U113" s="44"/>
      <c r="V113" s="44"/>
      <c r="W113" s="44"/>
      <c r="X113" s="129"/>
      <c r="Y113" s="44"/>
      <c r="Z113" s="44"/>
      <c r="AA113" s="44"/>
      <c r="AB113" s="44"/>
      <c r="AC113" s="44"/>
      <c r="AD113" s="44"/>
      <c r="AE113" s="609" t="s">
        <v>192</v>
      </c>
      <c r="AF113" s="571"/>
      <c r="AG113" s="571"/>
      <c r="AH113" s="571"/>
      <c r="AI113" s="571"/>
      <c r="AJ113" s="571"/>
      <c r="AK113" s="571"/>
      <c r="AL113" s="571"/>
      <c r="AM113" s="571"/>
      <c r="AN113" s="571"/>
      <c r="AO113" s="571"/>
      <c r="AP113" s="571"/>
      <c r="AQ113" s="571"/>
      <c r="AR113" s="571"/>
      <c r="AS113" s="571"/>
      <c r="AT113" s="571"/>
      <c r="AU113" s="571"/>
      <c r="AV113" s="572"/>
      <c r="AW113" s="572"/>
      <c r="AX113" s="572"/>
      <c r="AY113" s="572"/>
      <c r="AZ113" s="572"/>
      <c r="BA113" s="572"/>
      <c r="BB113" s="572"/>
      <c r="BC113" s="572"/>
      <c r="BD113" s="572"/>
      <c r="BE113" s="572"/>
      <c r="BF113" s="572"/>
      <c r="BG113" s="572"/>
      <c r="BH113" s="576" t="s">
        <v>193</v>
      </c>
      <c r="BI113" s="577"/>
      <c r="BJ113" s="38"/>
      <c r="BK113" s="38"/>
      <c r="BL113" s="38"/>
      <c r="BM113" s="38"/>
      <c r="BN113" s="38"/>
      <c r="BO113" s="51"/>
      <c r="BP113" s="121"/>
      <c r="BQ113" s="127"/>
    </row>
    <row r="114" spans="1:69" ht="12.75" x14ac:dyDescent="0.2">
      <c r="A114" s="24"/>
      <c r="B114" s="27"/>
      <c r="C114" s="603"/>
      <c r="D114" s="604"/>
      <c r="E114" s="604"/>
      <c r="F114" s="605"/>
      <c r="G114" s="38"/>
      <c r="H114" s="610"/>
      <c r="I114" s="615"/>
      <c r="J114" s="615"/>
      <c r="K114" s="611"/>
      <c r="L114" s="51"/>
      <c r="M114" s="38"/>
      <c r="N114" s="597">
        <f>IF(COUNT($BK$75,H114)&lt;2,0,H114/$BK$75*100)</f>
        <v>0</v>
      </c>
      <c r="O114" s="598"/>
      <c r="P114" s="598"/>
      <c r="Q114" s="599"/>
      <c r="R114" s="51"/>
      <c r="S114" s="38"/>
      <c r="T114" s="597">
        <f>T111+N114</f>
        <v>0</v>
      </c>
      <c r="U114" s="598"/>
      <c r="V114" s="598"/>
      <c r="W114" s="599"/>
      <c r="X114" s="51"/>
      <c r="Y114" s="38"/>
      <c r="Z114" s="597">
        <f>100-T114</f>
        <v>100</v>
      </c>
      <c r="AA114" s="598"/>
      <c r="AB114" s="598"/>
      <c r="AC114" s="599"/>
      <c r="AD114" s="38"/>
      <c r="AE114" s="573"/>
      <c r="AF114" s="571"/>
      <c r="AG114" s="571"/>
      <c r="AH114" s="571"/>
      <c r="AI114" s="571"/>
      <c r="AJ114" s="571"/>
      <c r="AK114" s="571"/>
      <c r="AL114" s="571"/>
      <c r="AM114" s="571"/>
      <c r="AN114" s="571"/>
      <c r="AO114" s="571"/>
      <c r="AP114" s="571"/>
      <c r="AQ114" s="571"/>
      <c r="AR114" s="571"/>
      <c r="AS114" s="571"/>
      <c r="AT114" s="571"/>
      <c r="AU114" s="571"/>
      <c r="AV114" s="572"/>
      <c r="AW114" s="572"/>
      <c r="AX114" s="572"/>
      <c r="AY114" s="572"/>
      <c r="AZ114" s="572"/>
      <c r="BA114" s="572"/>
      <c r="BB114" s="572"/>
      <c r="BC114" s="572"/>
      <c r="BD114" s="572"/>
      <c r="BE114" s="572"/>
      <c r="BF114" s="572"/>
      <c r="BG114" s="572"/>
      <c r="BH114" s="576"/>
      <c r="BI114" s="577"/>
      <c r="BJ114" s="63"/>
      <c r="BK114" s="589" t="str">
        <f>IF(COUNT(BK111,BK90)&lt;2,"",BK111*BK90)</f>
        <v/>
      </c>
      <c r="BL114" s="590"/>
      <c r="BM114" s="590"/>
      <c r="BN114" s="591"/>
      <c r="BO114" s="51"/>
      <c r="BP114" s="121"/>
      <c r="BQ114" s="127"/>
    </row>
    <row r="115" spans="1:69" ht="5.0999999999999996" customHeight="1" x14ac:dyDescent="0.2">
      <c r="A115" s="24"/>
      <c r="B115" s="27"/>
      <c r="C115" s="606"/>
      <c r="D115" s="607"/>
      <c r="E115" s="607"/>
      <c r="F115" s="608"/>
      <c r="G115" s="45"/>
      <c r="H115" s="45"/>
      <c r="I115" s="45"/>
      <c r="J115" s="45"/>
      <c r="K115" s="45"/>
      <c r="L115" s="52"/>
      <c r="M115" s="45"/>
      <c r="N115" s="45"/>
      <c r="O115" s="45"/>
      <c r="P115" s="45"/>
      <c r="Q115" s="45"/>
      <c r="R115" s="52"/>
      <c r="S115" s="45"/>
      <c r="T115" s="45"/>
      <c r="U115" s="45"/>
      <c r="V115" s="45"/>
      <c r="W115" s="45"/>
      <c r="X115" s="52"/>
      <c r="Y115" s="45"/>
      <c r="Z115" s="45"/>
      <c r="AA115" s="45"/>
      <c r="AB115" s="45"/>
      <c r="AC115" s="45"/>
      <c r="AD115" s="45"/>
      <c r="AE115" s="574"/>
      <c r="AF115" s="575"/>
      <c r="AG115" s="575"/>
      <c r="AH115" s="575"/>
      <c r="AI115" s="575"/>
      <c r="AJ115" s="575"/>
      <c r="AK115" s="575"/>
      <c r="AL115" s="575"/>
      <c r="AM115" s="575"/>
      <c r="AN115" s="575"/>
      <c r="AO115" s="575"/>
      <c r="AP115" s="575"/>
      <c r="AQ115" s="575"/>
      <c r="AR115" s="575"/>
      <c r="AS115" s="575"/>
      <c r="AT115" s="575"/>
      <c r="AU115" s="575"/>
      <c r="AV115" s="546"/>
      <c r="AW115" s="546"/>
      <c r="AX115" s="546"/>
      <c r="AY115" s="546"/>
      <c r="AZ115" s="546"/>
      <c r="BA115" s="546"/>
      <c r="BB115" s="546"/>
      <c r="BC115" s="546"/>
      <c r="BD115" s="546"/>
      <c r="BE115" s="546"/>
      <c r="BF115" s="546"/>
      <c r="BG115" s="546"/>
      <c r="BH115" s="578"/>
      <c r="BI115" s="579"/>
      <c r="BJ115" s="45"/>
      <c r="BK115" s="45"/>
      <c r="BL115" s="45"/>
      <c r="BM115" s="45"/>
      <c r="BN115" s="45"/>
      <c r="BO115" s="52"/>
      <c r="BP115" s="121"/>
      <c r="BQ115" s="127"/>
    </row>
    <row r="116" spans="1:69" ht="5.0999999999999996" customHeight="1" x14ac:dyDescent="0.2">
      <c r="A116" s="24"/>
      <c r="B116" s="27"/>
      <c r="C116" s="793" t="s">
        <v>48</v>
      </c>
      <c r="D116" s="601"/>
      <c r="E116" s="601"/>
      <c r="F116" s="794"/>
      <c r="G116" s="44"/>
      <c r="H116" s="44"/>
      <c r="I116" s="44"/>
      <c r="J116" s="44"/>
      <c r="K116" s="44"/>
      <c r="L116" s="129"/>
      <c r="M116" s="44"/>
      <c r="N116" s="44"/>
      <c r="O116" s="44"/>
      <c r="P116" s="44"/>
      <c r="Q116" s="44"/>
      <c r="R116" s="129"/>
      <c r="S116" s="44"/>
      <c r="T116" s="44"/>
      <c r="U116" s="44"/>
      <c r="V116" s="44"/>
      <c r="W116" s="44"/>
      <c r="X116" s="129"/>
      <c r="Y116" s="44"/>
      <c r="Z116" s="44"/>
      <c r="AA116" s="44"/>
      <c r="AB116" s="44"/>
      <c r="AC116" s="44"/>
      <c r="AD116" s="44"/>
      <c r="AE116" s="570" t="s">
        <v>194</v>
      </c>
      <c r="AF116" s="571"/>
      <c r="AG116" s="571"/>
      <c r="AH116" s="571"/>
      <c r="AI116" s="571"/>
      <c r="AJ116" s="571"/>
      <c r="AK116" s="571"/>
      <c r="AL116" s="571"/>
      <c r="AM116" s="571"/>
      <c r="AN116" s="571"/>
      <c r="AO116" s="571"/>
      <c r="AP116" s="571"/>
      <c r="AQ116" s="571"/>
      <c r="AR116" s="571"/>
      <c r="AS116" s="571"/>
      <c r="AT116" s="571"/>
      <c r="AU116" s="571"/>
      <c r="AV116" s="572"/>
      <c r="AW116" s="572"/>
      <c r="AX116" s="572"/>
      <c r="AY116" s="572"/>
      <c r="AZ116" s="572"/>
      <c r="BA116" s="572"/>
      <c r="BB116" s="572"/>
      <c r="BC116" s="572"/>
      <c r="BD116" s="572"/>
      <c r="BE116" s="572"/>
      <c r="BF116" s="572"/>
      <c r="BG116" s="572"/>
      <c r="BH116" s="576" t="s">
        <v>195</v>
      </c>
      <c r="BI116" s="577"/>
      <c r="BJ116" s="38"/>
      <c r="BK116" s="38"/>
      <c r="BL116" s="38"/>
      <c r="BM116" s="38"/>
      <c r="BN116" s="38"/>
      <c r="BO116" s="51"/>
      <c r="BP116" s="121"/>
      <c r="BQ116" s="127"/>
    </row>
    <row r="117" spans="1:69" ht="12.75" x14ac:dyDescent="0.2">
      <c r="A117" s="24"/>
      <c r="B117" s="27"/>
      <c r="C117" s="603"/>
      <c r="D117" s="604"/>
      <c r="E117" s="604"/>
      <c r="F117" s="605"/>
      <c r="G117" s="38"/>
      <c r="H117" s="610"/>
      <c r="I117" s="615"/>
      <c r="J117" s="615"/>
      <c r="K117" s="611"/>
      <c r="L117" s="51"/>
      <c r="M117" s="38"/>
      <c r="N117" s="597">
        <f>IF(COUNT($BK$75,H117)&lt;2,0,H117/$BK$75*100)</f>
        <v>0</v>
      </c>
      <c r="O117" s="598"/>
      <c r="P117" s="598"/>
      <c r="Q117" s="599"/>
      <c r="R117" s="51"/>
      <c r="S117" s="38"/>
      <c r="T117" s="597">
        <f>T114+N117</f>
        <v>0</v>
      </c>
      <c r="U117" s="598"/>
      <c r="V117" s="598"/>
      <c r="W117" s="599"/>
      <c r="X117" s="51"/>
      <c r="Y117" s="38"/>
      <c r="Z117" s="597">
        <f>100-T117</f>
        <v>100</v>
      </c>
      <c r="AA117" s="598"/>
      <c r="AB117" s="598"/>
      <c r="AC117" s="599"/>
      <c r="AD117" s="38"/>
      <c r="AE117" s="573"/>
      <c r="AF117" s="571"/>
      <c r="AG117" s="571"/>
      <c r="AH117" s="571"/>
      <c r="AI117" s="571"/>
      <c r="AJ117" s="571"/>
      <c r="AK117" s="571"/>
      <c r="AL117" s="571"/>
      <c r="AM117" s="571"/>
      <c r="AN117" s="571"/>
      <c r="AO117" s="571"/>
      <c r="AP117" s="571"/>
      <c r="AQ117" s="571"/>
      <c r="AR117" s="571"/>
      <c r="AS117" s="571"/>
      <c r="AT117" s="571"/>
      <c r="AU117" s="571"/>
      <c r="AV117" s="572"/>
      <c r="AW117" s="572"/>
      <c r="AX117" s="572"/>
      <c r="AY117" s="572"/>
      <c r="AZ117" s="572"/>
      <c r="BA117" s="572"/>
      <c r="BB117" s="572"/>
      <c r="BC117" s="572"/>
      <c r="BD117" s="572"/>
      <c r="BE117" s="572"/>
      <c r="BF117" s="572"/>
      <c r="BG117" s="572"/>
      <c r="BH117" s="576"/>
      <c r="BI117" s="577"/>
      <c r="BJ117" s="63"/>
      <c r="BK117" s="589" t="str">
        <f>IF(OR(COUNT(BK114,BK102)&lt;2,BK102=0),"",BK114/BK102*100)</f>
        <v/>
      </c>
      <c r="BL117" s="590"/>
      <c r="BM117" s="590"/>
      <c r="BN117" s="591"/>
      <c r="BO117" s="51"/>
      <c r="BP117" s="121"/>
      <c r="BQ117" s="127"/>
    </row>
    <row r="118" spans="1:69" ht="5.0999999999999996" customHeight="1" x14ac:dyDescent="0.2">
      <c r="A118" s="24"/>
      <c r="B118" s="27"/>
      <c r="C118" s="606"/>
      <c r="D118" s="607"/>
      <c r="E118" s="607"/>
      <c r="F118" s="608"/>
      <c r="G118" s="45"/>
      <c r="H118" s="45"/>
      <c r="I118" s="45"/>
      <c r="J118" s="45"/>
      <c r="K118" s="45"/>
      <c r="L118" s="52"/>
      <c r="M118" s="45"/>
      <c r="N118" s="45"/>
      <c r="O118" s="45"/>
      <c r="P118" s="45"/>
      <c r="Q118" s="45"/>
      <c r="R118" s="52"/>
      <c r="S118" s="45"/>
      <c r="T118" s="45"/>
      <c r="U118" s="45"/>
      <c r="V118" s="45"/>
      <c r="W118" s="45"/>
      <c r="X118" s="52"/>
      <c r="Y118" s="45"/>
      <c r="Z118" s="45"/>
      <c r="AA118" s="45"/>
      <c r="AB118" s="45"/>
      <c r="AC118" s="45"/>
      <c r="AD118" s="45"/>
      <c r="AE118" s="574"/>
      <c r="AF118" s="575"/>
      <c r="AG118" s="575"/>
      <c r="AH118" s="575"/>
      <c r="AI118" s="575"/>
      <c r="AJ118" s="575"/>
      <c r="AK118" s="575"/>
      <c r="AL118" s="575"/>
      <c r="AM118" s="575"/>
      <c r="AN118" s="575"/>
      <c r="AO118" s="575"/>
      <c r="AP118" s="575"/>
      <c r="AQ118" s="575"/>
      <c r="AR118" s="575"/>
      <c r="AS118" s="575"/>
      <c r="AT118" s="575"/>
      <c r="AU118" s="575"/>
      <c r="AV118" s="546"/>
      <c r="AW118" s="546"/>
      <c r="AX118" s="546"/>
      <c r="AY118" s="546"/>
      <c r="AZ118" s="546"/>
      <c r="BA118" s="546"/>
      <c r="BB118" s="546"/>
      <c r="BC118" s="546"/>
      <c r="BD118" s="546"/>
      <c r="BE118" s="546"/>
      <c r="BF118" s="546"/>
      <c r="BG118" s="546"/>
      <c r="BH118" s="578"/>
      <c r="BI118" s="579"/>
      <c r="BJ118" s="45"/>
      <c r="BK118" s="45"/>
      <c r="BL118" s="45"/>
      <c r="BM118" s="45"/>
      <c r="BN118" s="45"/>
      <c r="BO118" s="52"/>
      <c r="BP118" s="121"/>
      <c r="BQ118" s="127"/>
    </row>
    <row r="119" spans="1:69" ht="5.0999999999999996" customHeight="1" x14ac:dyDescent="0.2">
      <c r="A119" s="24"/>
      <c r="B119" s="27"/>
      <c r="C119" s="793" t="s">
        <v>49</v>
      </c>
      <c r="D119" s="601"/>
      <c r="E119" s="601"/>
      <c r="F119" s="794"/>
      <c r="G119" s="44"/>
      <c r="H119" s="44"/>
      <c r="I119" s="44"/>
      <c r="J119" s="44"/>
      <c r="K119" s="44"/>
      <c r="L119" s="129"/>
      <c r="M119" s="44"/>
      <c r="N119" s="44"/>
      <c r="O119" s="44"/>
      <c r="P119" s="44"/>
      <c r="Q119" s="44"/>
      <c r="R119" s="129"/>
      <c r="S119" s="44"/>
      <c r="T119" s="44"/>
      <c r="U119" s="44"/>
      <c r="V119" s="44"/>
      <c r="W119" s="44"/>
      <c r="X119" s="129"/>
      <c r="Y119" s="44"/>
      <c r="Z119" s="44"/>
      <c r="AA119" s="44"/>
      <c r="AB119" s="44"/>
      <c r="AC119" s="44"/>
      <c r="AD119" s="44"/>
      <c r="AE119" s="609" t="s">
        <v>196</v>
      </c>
      <c r="AF119" s="571"/>
      <c r="AG119" s="571"/>
      <c r="AH119" s="571"/>
      <c r="AI119" s="571"/>
      <c r="AJ119" s="571"/>
      <c r="AK119" s="571"/>
      <c r="AL119" s="571"/>
      <c r="AM119" s="571"/>
      <c r="AN119" s="571"/>
      <c r="AO119" s="571"/>
      <c r="AP119" s="571"/>
      <c r="AQ119" s="571"/>
      <c r="AR119" s="571"/>
      <c r="AS119" s="571"/>
      <c r="AT119" s="571"/>
      <c r="AU119" s="571"/>
      <c r="AV119" s="572"/>
      <c r="AW119" s="572"/>
      <c r="AX119" s="572"/>
      <c r="AY119" s="572"/>
      <c r="AZ119" s="572"/>
      <c r="BA119" s="572"/>
      <c r="BB119" s="572"/>
      <c r="BC119" s="572"/>
      <c r="BD119" s="572"/>
      <c r="BE119" s="572"/>
      <c r="BF119" s="572"/>
      <c r="BG119" s="572"/>
      <c r="BH119" s="576" t="s">
        <v>197</v>
      </c>
      <c r="BI119" s="577"/>
      <c r="BJ119" s="38"/>
      <c r="BK119" s="38"/>
      <c r="BL119" s="38"/>
      <c r="BM119" s="38"/>
      <c r="BN119" s="38"/>
      <c r="BO119" s="51"/>
      <c r="BP119" s="121"/>
      <c r="BQ119" s="127"/>
    </row>
    <row r="120" spans="1:69" ht="12.75" x14ac:dyDescent="0.2">
      <c r="A120" s="24"/>
      <c r="B120" s="27"/>
      <c r="C120" s="603"/>
      <c r="D120" s="604"/>
      <c r="E120" s="604"/>
      <c r="F120" s="605"/>
      <c r="G120" s="38"/>
      <c r="H120" s="610"/>
      <c r="I120" s="615"/>
      <c r="J120" s="615"/>
      <c r="K120" s="611"/>
      <c r="L120" s="51"/>
      <c r="M120" s="38"/>
      <c r="N120" s="597">
        <f>IF(COUNT($BK$75,H120)&lt;2,0,H120/$BK$75*100)</f>
        <v>0</v>
      </c>
      <c r="O120" s="598"/>
      <c r="P120" s="598"/>
      <c r="Q120" s="599"/>
      <c r="R120" s="51"/>
      <c r="S120" s="38"/>
      <c r="T120" s="597">
        <f>T117+N120</f>
        <v>0</v>
      </c>
      <c r="U120" s="598"/>
      <c r="V120" s="598"/>
      <c r="W120" s="599"/>
      <c r="X120" s="51"/>
      <c r="Y120" s="38"/>
      <c r="Z120" s="597">
        <f>100-T120</f>
        <v>100</v>
      </c>
      <c r="AA120" s="598"/>
      <c r="AB120" s="598"/>
      <c r="AC120" s="599"/>
      <c r="AD120" s="38"/>
      <c r="AE120" s="573"/>
      <c r="AF120" s="571"/>
      <c r="AG120" s="571"/>
      <c r="AH120" s="571"/>
      <c r="AI120" s="571"/>
      <c r="AJ120" s="571"/>
      <c r="AK120" s="571"/>
      <c r="AL120" s="571"/>
      <c r="AM120" s="571"/>
      <c r="AN120" s="571"/>
      <c r="AO120" s="571"/>
      <c r="AP120" s="571"/>
      <c r="AQ120" s="571"/>
      <c r="AR120" s="571"/>
      <c r="AS120" s="571"/>
      <c r="AT120" s="571"/>
      <c r="AU120" s="571"/>
      <c r="AV120" s="572"/>
      <c r="AW120" s="572"/>
      <c r="AX120" s="572"/>
      <c r="AY120" s="572"/>
      <c r="AZ120" s="572"/>
      <c r="BA120" s="572"/>
      <c r="BB120" s="572"/>
      <c r="BC120" s="572"/>
      <c r="BD120" s="572"/>
      <c r="BE120" s="572"/>
      <c r="BF120" s="572"/>
      <c r="BG120" s="572"/>
      <c r="BH120" s="576"/>
      <c r="BI120" s="577"/>
      <c r="BJ120" s="63"/>
      <c r="BK120" s="589" t="str">
        <f>IF(BE37="","",BE37*100)</f>
        <v/>
      </c>
      <c r="BL120" s="590"/>
      <c r="BM120" s="590"/>
      <c r="BN120" s="591"/>
      <c r="BO120" s="51"/>
      <c r="BP120" s="121"/>
      <c r="BQ120" s="127"/>
    </row>
    <row r="121" spans="1:69" ht="5.0999999999999996" customHeight="1" x14ac:dyDescent="0.2">
      <c r="A121" s="24"/>
      <c r="B121" s="27"/>
      <c r="C121" s="606"/>
      <c r="D121" s="607"/>
      <c r="E121" s="607"/>
      <c r="F121" s="608"/>
      <c r="G121" s="45"/>
      <c r="H121" s="45"/>
      <c r="I121" s="45"/>
      <c r="J121" s="45"/>
      <c r="K121" s="45"/>
      <c r="L121" s="52"/>
      <c r="M121" s="45"/>
      <c r="N121" s="45"/>
      <c r="O121" s="45"/>
      <c r="P121" s="45"/>
      <c r="Q121" s="45"/>
      <c r="R121" s="52"/>
      <c r="S121" s="45"/>
      <c r="T121" s="45"/>
      <c r="U121" s="45"/>
      <c r="V121" s="45"/>
      <c r="W121" s="45"/>
      <c r="X121" s="52"/>
      <c r="Y121" s="45"/>
      <c r="Z121" s="45"/>
      <c r="AA121" s="45"/>
      <c r="AB121" s="45"/>
      <c r="AC121" s="45"/>
      <c r="AD121" s="45"/>
      <c r="AE121" s="574"/>
      <c r="AF121" s="575"/>
      <c r="AG121" s="575"/>
      <c r="AH121" s="575"/>
      <c r="AI121" s="575"/>
      <c r="AJ121" s="575"/>
      <c r="AK121" s="575"/>
      <c r="AL121" s="575"/>
      <c r="AM121" s="575"/>
      <c r="AN121" s="575"/>
      <c r="AO121" s="575"/>
      <c r="AP121" s="575"/>
      <c r="AQ121" s="575"/>
      <c r="AR121" s="575"/>
      <c r="AS121" s="575"/>
      <c r="AT121" s="575"/>
      <c r="AU121" s="575"/>
      <c r="AV121" s="546"/>
      <c r="AW121" s="546"/>
      <c r="AX121" s="546"/>
      <c r="AY121" s="546"/>
      <c r="AZ121" s="546"/>
      <c r="BA121" s="546"/>
      <c r="BB121" s="546"/>
      <c r="BC121" s="546"/>
      <c r="BD121" s="546"/>
      <c r="BE121" s="546"/>
      <c r="BF121" s="546"/>
      <c r="BG121" s="546"/>
      <c r="BH121" s="578"/>
      <c r="BI121" s="579"/>
      <c r="BJ121" s="45"/>
      <c r="BK121" s="45"/>
      <c r="BL121" s="45"/>
      <c r="BM121" s="45"/>
      <c r="BN121" s="45"/>
      <c r="BO121" s="52"/>
      <c r="BP121" s="121"/>
      <c r="BQ121" s="127"/>
    </row>
    <row r="122" spans="1:69" ht="5.0999999999999996" customHeight="1" x14ac:dyDescent="0.2">
      <c r="A122" s="24"/>
      <c r="B122" s="27"/>
      <c r="C122" s="603" t="s">
        <v>50</v>
      </c>
      <c r="D122" s="604"/>
      <c r="E122" s="604"/>
      <c r="F122" s="605"/>
      <c r="G122" s="38"/>
      <c r="H122" s="38"/>
      <c r="I122" s="38"/>
      <c r="J122" s="38"/>
      <c r="K122" s="38"/>
      <c r="L122" s="51"/>
      <c r="M122" s="38"/>
      <c r="N122" s="38"/>
      <c r="O122" s="38"/>
      <c r="P122" s="38"/>
      <c r="Q122" s="38"/>
      <c r="R122" s="51"/>
      <c r="S122" s="38"/>
      <c r="T122" s="38"/>
      <c r="U122" s="38"/>
      <c r="V122" s="38"/>
      <c r="W122" s="38"/>
      <c r="X122" s="51"/>
      <c r="Y122" s="38"/>
      <c r="Z122" s="38"/>
      <c r="AA122" s="38"/>
      <c r="AB122" s="38"/>
      <c r="AC122" s="38"/>
      <c r="AD122" s="38"/>
      <c r="AE122" s="609" t="s">
        <v>198</v>
      </c>
      <c r="AF122" s="571"/>
      <c r="AG122" s="571"/>
      <c r="AH122" s="571"/>
      <c r="AI122" s="571"/>
      <c r="AJ122" s="571"/>
      <c r="AK122" s="571"/>
      <c r="AL122" s="571"/>
      <c r="AM122" s="571"/>
      <c r="AN122" s="571"/>
      <c r="AO122" s="571"/>
      <c r="AP122" s="571"/>
      <c r="AQ122" s="571"/>
      <c r="AR122" s="571"/>
      <c r="AS122" s="571"/>
      <c r="AT122" s="571"/>
      <c r="AU122" s="571"/>
      <c r="AV122" s="572"/>
      <c r="AW122" s="572"/>
      <c r="AX122" s="572"/>
      <c r="AY122" s="572"/>
      <c r="AZ122" s="572"/>
      <c r="BA122" s="572"/>
      <c r="BB122" s="572"/>
      <c r="BC122" s="572"/>
      <c r="BD122" s="572"/>
      <c r="BE122" s="572"/>
      <c r="BF122" s="572"/>
      <c r="BG122" s="572"/>
      <c r="BH122" s="576" t="s">
        <v>199</v>
      </c>
      <c r="BI122" s="577"/>
      <c r="BJ122" s="38"/>
      <c r="BK122" s="38"/>
      <c r="BL122" s="38"/>
      <c r="BM122" s="38"/>
      <c r="BN122" s="38"/>
      <c r="BO122" s="51"/>
      <c r="BP122" s="121"/>
      <c r="BQ122" s="127"/>
    </row>
    <row r="123" spans="1:69" ht="12.75" x14ac:dyDescent="0.2">
      <c r="A123" s="24"/>
      <c r="B123" s="27"/>
      <c r="C123" s="603"/>
      <c r="D123" s="604"/>
      <c r="E123" s="604"/>
      <c r="F123" s="605"/>
      <c r="G123" s="38"/>
      <c r="H123" s="610"/>
      <c r="I123" s="615"/>
      <c r="J123" s="615"/>
      <c r="K123" s="611"/>
      <c r="L123" s="51"/>
      <c r="M123" s="38"/>
      <c r="N123" s="597">
        <f>IF(COUNT($BK$75,H123)&lt;2,0,H123/$BK$75*100)</f>
        <v>0</v>
      </c>
      <c r="O123" s="598"/>
      <c r="P123" s="598"/>
      <c r="Q123" s="599"/>
      <c r="R123" s="51"/>
      <c r="S123" s="38"/>
      <c r="T123" s="597">
        <f>T120+N123</f>
        <v>0</v>
      </c>
      <c r="U123" s="598"/>
      <c r="V123" s="598"/>
      <c r="W123" s="599"/>
      <c r="X123" s="51"/>
      <c r="Y123" s="38"/>
      <c r="Z123" s="597">
        <f>100-T123</f>
        <v>100</v>
      </c>
      <c r="AA123" s="598"/>
      <c r="AB123" s="598"/>
      <c r="AC123" s="599"/>
      <c r="AD123" s="38"/>
      <c r="AE123" s="573"/>
      <c r="AF123" s="571"/>
      <c r="AG123" s="571"/>
      <c r="AH123" s="571"/>
      <c r="AI123" s="571"/>
      <c r="AJ123" s="571"/>
      <c r="AK123" s="571"/>
      <c r="AL123" s="571"/>
      <c r="AM123" s="571"/>
      <c r="AN123" s="571"/>
      <c r="AO123" s="571"/>
      <c r="AP123" s="571"/>
      <c r="AQ123" s="571"/>
      <c r="AR123" s="571"/>
      <c r="AS123" s="571"/>
      <c r="AT123" s="571"/>
      <c r="AU123" s="571"/>
      <c r="AV123" s="572"/>
      <c r="AW123" s="572"/>
      <c r="AX123" s="572"/>
      <c r="AY123" s="572"/>
      <c r="AZ123" s="572"/>
      <c r="BA123" s="572"/>
      <c r="BB123" s="572"/>
      <c r="BC123" s="572"/>
      <c r="BD123" s="572"/>
      <c r="BE123" s="572"/>
      <c r="BF123" s="572"/>
      <c r="BG123" s="572"/>
      <c r="BH123" s="576"/>
      <c r="BI123" s="577"/>
      <c r="BJ123" s="63"/>
      <c r="BK123" s="589" t="str">
        <f>IF(COUNT(BK120,Z78)&lt;2,"",BK120*Z78/100)</f>
        <v/>
      </c>
      <c r="BL123" s="590"/>
      <c r="BM123" s="590"/>
      <c r="BN123" s="591"/>
      <c r="BO123" s="51"/>
      <c r="BP123" s="121"/>
      <c r="BQ123" s="127"/>
    </row>
    <row r="124" spans="1:69" ht="5.0999999999999996" customHeight="1" x14ac:dyDescent="0.2">
      <c r="A124" s="24"/>
      <c r="B124" s="27"/>
      <c r="C124" s="606"/>
      <c r="D124" s="607"/>
      <c r="E124" s="607"/>
      <c r="F124" s="608"/>
      <c r="G124" s="45"/>
      <c r="H124" s="45"/>
      <c r="I124" s="45"/>
      <c r="J124" s="45"/>
      <c r="K124" s="45"/>
      <c r="L124" s="52"/>
      <c r="M124" s="45"/>
      <c r="N124" s="45"/>
      <c r="O124" s="45"/>
      <c r="P124" s="45"/>
      <c r="Q124" s="45"/>
      <c r="R124" s="52"/>
      <c r="S124" s="45"/>
      <c r="T124" s="45"/>
      <c r="U124" s="45"/>
      <c r="V124" s="45"/>
      <c r="W124" s="45"/>
      <c r="X124" s="52"/>
      <c r="Y124" s="45"/>
      <c r="Z124" s="45"/>
      <c r="AA124" s="45"/>
      <c r="AB124" s="45"/>
      <c r="AC124" s="45"/>
      <c r="AD124" s="45"/>
      <c r="AE124" s="574"/>
      <c r="AF124" s="575"/>
      <c r="AG124" s="575"/>
      <c r="AH124" s="575"/>
      <c r="AI124" s="575"/>
      <c r="AJ124" s="575"/>
      <c r="AK124" s="575"/>
      <c r="AL124" s="575"/>
      <c r="AM124" s="575"/>
      <c r="AN124" s="575"/>
      <c r="AO124" s="575"/>
      <c r="AP124" s="575"/>
      <c r="AQ124" s="575"/>
      <c r="AR124" s="575"/>
      <c r="AS124" s="575"/>
      <c r="AT124" s="575"/>
      <c r="AU124" s="575"/>
      <c r="AV124" s="546"/>
      <c r="AW124" s="546"/>
      <c r="AX124" s="546"/>
      <c r="AY124" s="546"/>
      <c r="AZ124" s="546"/>
      <c r="BA124" s="546"/>
      <c r="BB124" s="546"/>
      <c r="BC124" s="546"/>
      <c r="BD124" s="546"/>
      <c r="BE124" s="546"/>
      <c r="BF124" s="546"/>
      <c r="BG124" s="546"/>
      <c r="BH124" s="578"/>
      <c r="BI124" s="579"/>
      <c r="BJ124" s="45"/>
      <c r="BK124" s="45"/>
      <c r="BL124" s="45"/>
      <c r="BM124" s="45"/>
      <c r="BN124" s="45"/>
      <c r="BO124" s="52"/>
      <c r="BP124" s="121"/>
      <c r="BQ124" s="127"/>
    </row>
    <row r="125" spans="1:69" ht="5.0999999999999996" customHeight="1" x14ac:dyDescent="0.2">
      <c r="A125" s="24"/>
      <c r="B125" s="27"/>
      <c r="C125" s="793" t="s">
        <v>51</v>
      </c>
      <c r="D125" s="601"/>
      <c r="E125" s="601"/>
      <c r="F125" s="794"/>
      <c r="G125" s="44"/>
      <c r="H125" s="44"/>
      <c r="I125" s="44"/>
      <c r="J125" s="44"/>
      <c r="K125" s="44"/>
      <c r="L125" s="129"/>
      <c r="M125" s="44"/>
      <c r="N125" s="44"/>
      <c r="O125" s="44"/>
      <c r="P125" s="44"/>
      <c r="Q125" s="44"/>
      <c r="R125" s="129"/>
      <c r="S125" s="44"/>
      <c r="T125" s="44"/>
      <c r="U125" s="44"/>
      <c r="V125" s="44"/>
      <c r="W125" s="44"/>
      <c r="X125" s="129"/>
      <c r="Y125" s="44"/>
      <c r="Z125" s="44"/>
      <c r="AA125" s="44"/>
      <c r="AB125" s="44"/>
      <c r="AC125" s="44"/>
      <c r="AD125" s="44"/>
      <c r="AE125" s="609" t="s">
        <v>200</v>
      </c>
      <c r="AF125" s="571"/>
      <c r="AG125" s="571"/>
      <c r="AH125" s="571"/>
      <c r="AI125" s="571"/>
      <c r="AJ125" s="571"/>
      <c r="AK125" s="571"/>
      <c r="AL125" s="571"/>
      <c r="AM125" s="571"/>
      <c r="AN125" s="571"/>
      <c r="AO125" s="571"/>
      <c r="AP125" s="571"/>
      <c r="AQ125" s="571"/>
      <c r="AR125" s="571"/>
      <c r="AS125" s="571"/>
      <c r="AT125" s="571"/>
      <c r="AU125" s="571"/>
      <c r="AV125" s="572"/>
      <c r="AW125" s="572"/>
      <c r="AX125" s="572"/>
      <c r="AY125" s="572"/>
      <c r="AZ125" s="572"/>
      <c r="BA125" s="572"/>
      <c r="BB125" s="572"/>
      <c r="BC125" s="572"/>
      <c r="BD125" s="572"/>
      <c r="BE125" s="572"/>
      <c r="BF125" s="572"/>
      <c r="BG125" s="572"/>
      <c r="BH125" s="576" t="s">
        <v>201</v>
      </c>
      <c r="BI125" s="577"/>
      <c r="BJ125" s="38"/>
      <c r="BK125" s="38"/>
      <c r="BL125" s="38"/>
      <c r="BM125" s="38"/>
      <c r="BN125" s="38"/>
      <c r="BO125" s="51"/>
      <c r="BP125" s="121"/>
      <c r="BQ125" s="127"/>
    </row>
    <row r="126" spans="1:69" ht="12.75" x14ac:dyDescent="0.2">
      <c r="A126" s="24"/>
      <c r="B126" s="27"/>
      <c r="C126" s="603"/>
      <c r="D126" s="604"/>
      <c r="E126" s="604"/>
      <c r="F126" s="605"/>
      <c r="G126" s="38"/>
      <c r="H126" s="610"/>
      <c r="I126" s="615"/>
      <c r="J126" s="615"/>
      <c r="K126" s="611"/>
      <c r="L126" s="51"/>
      <c r="M126" s="38"/>
      <c r="N126" s="597">
        <f>IF(COUNT($BK$75,H126)&lt;2,0,H126/$BK$75*100)</f>
        <v>0</v>
      </c>
      <c r="O126" s="598"/>
      <c r="P126" s="598"/>
      <c r="Q126" s="599"/>
      <c r="R126" s="51"/>
      <c r="S126" s="38"/>
      <c r="T126" s="597">
        <f>T123+N126</f>
        <v>0</v>
      </c>
      <c r="U126" s="598"/>
      <c r="V126" s="598"/>
      <c r="W126" s="599"/>
      <c r="X126" s="51"/>
      <c r="Y126" s="38"/>
      <c r="Z126" s="597">
        <f>100-T126</f>
        <v>100</v>
      </c>
      <c r="AA126" s="598"/>
      <c r="AB126" s="598"/>
      <c r="AC126" s="599"/>
      <c r="AD126" s="38"/>
      <c r="AE126" s="573"/>
      <c r="AF126" s="571"/>
      <c r="AG126" s="571"/>
      <c r="AH126" s="571"/>
      <c r="AI126" s="571"/>
      <c r="AJ126" s="571"/>
      <c r="AK126" s="571"/>
      <c r="AL126" s="571"/>
      <c r="AM126" s="571"/>
      <c r="AN126" s="571"/>
      <c r="AO126" s="571"/>
      <c r="AP126" s="571"/>
      <c r="AQ126" s="571"/>
      <c r="AR126" s="571"/>
      <c r="AS126" s="571"/>
      <c r="AT126" s="571"/>
      <c r="AU126" s="571"/>
      <c r="AV126" s="572"/>
      <c r="AW126" s="572"/>
      <c r="AX126" s="572"/>
      <c r="AY126" s="572"/>
      <c r="AZ126" s="572"/>
      <c r="BA126" s="572"/>
      <c r="BB126" s="572"/>
      <c r="BC126" s="572"/>
      <c r="BD126" s="572"/>
      <c r="BE126" s="572"/>
      <c r="BF126" s="572"/>
      <c r="BG126" s="572"/>
      <c r="BH126" s="576"/>
      <c r="BI126" s="577"/>
      <c r="BJ126" s="63"/>
      <c r="BK126" s="589" t="str">
        <f>IF(COUNT(BK120,BK123)&lt;2,"",BK120-BK123)</f>
        <v/>
      </c>
      <c r="BL126" s="590"/>
      <c r="BM126" s="590"/>
      <c r="BN126" s="591"/>
      <c r="BO126" s="51"/>
      <c r="BP126" s="121"/>
      <c r="BQ126" s="127"/>
    </row>
    <row r="127" spans="1:69" ht="5.0999999999999996" customHeight="1" x14ac:dyDescent="0.2">
      <c r="A127" s="24"/>
      <c r="B127" s="27"/>
      <c r="C127" s="606"/>
      <c r="D127" s="607"/>
      <c r="E127" s="607"/>
      <c r="F127" s="608"/>
      <c r="G127" s="45"/>
      <c r="H127" s="45"/>
      <c r="I127" s="45"/>
      <c r="J127" s="45"/>
      <c r="K127" s="45"/>
      <c r="L127" s="52"/>
      <c r="M127" s="45"/>
      <c r="N127" s="45"/>
      <c r="O127" s="45"/>
      <c r="P127" s="45"/>
      <c r="Q127" s="45"/>
      <c r="R127" s="52"/>
      <c r="S127" s="45"/>
      <c r="T127" s="45"/>
      <c r="U127" s="45"/>
      <c r="V127" s="45"/>
      <c r="W127" s="45"/>
      <c r="X127" s="52"/>
      <c r="Y127" s="45"/>
      <c r="Z127" s="45"/>
      <c r="AA127" s="45"/>
      <c r="AB127" s="45"/>
      <c r="AC127" s="45"/>
      <c r="AD127" s="45"/>
      <c r="AE127" s="574"/>
      <c r="AF127" s="575"/>
      <c r="AG127" s="575"/>
      <c r="AH127" s="575"/>
      <c r="AI127" s="575"/>
      <c r="AJ127" s="575"/>
      <c r="AK127" s="575"/>
      <c r="AL127" s="575"/>
      <c r="AM127" s="575"/>
      <c r="AN127" s="575"/>
      <c r="AO127" s="575"/>
      <c r="AP127" s="575"/>
      <c r="AQ127" s="575"/>
      <c r="AR127" s="575"/>
      <c r="AS127" s="575"/>
      <c r="AT127" s="575"/>
      <c r="AU127" s="575"/>
      <c r="AV127" s="546"/>
      <c r="AW127" s="546"/>
      <c r="AX127" s="546"/>
      <c r="AY127" s="546"/>
      <c r="AZ127" s="546"/>
      <c r="BA127" s="546"/>
      <c r="BB127" s="546"/>
      <c r="BC127" s="546"/>
      <c r="BD127" s="546"/>
      <c r="BE127" s="546"/>
      <c r="BF127" s="546"/>
      <c r="BG127" s="546"/>
      <c r="BH127" s="578"/>
      <c r="BI127" s="579"/>
      <c r="BJ127" s="45"/>
      <c r="BK127" s="45"/>
      <c r="BL127" s="45"/>
      <c r="BM127" s="45"/>
      <c r="BN127" s="45"/>
      <c r="BO127" s="52"/>
      <c r="BP127" s="121"/>
      <c r="BQ127" s="127"/>
    </row>
    <row r="128" spans="1:69" ht="5.0999999999999996" customHeight="1" x14ac:dyDescent="0.2">
      <c r="A128" s="24"/>
      <c r="B128" s="27"/>
      <c r="C128" s="793" t="s">
        <v>202</v>
      </c>
      <c r="D128" s="601"/>
      <c r="E128" s="601"/>
      <c r="F128" s="794"/>
      <c r="G128" s="44"/>
      <c r="H128" s="44"/>
      <c r="I128" s="44"/>
      <c r="J128" s="44"/>
      <c r="K128" s="44"/>
      <c r="L128" s="129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609" t="s">
        <v>203</v>
      </c>
      <c r="AF128" s="571"/>
      <c r="AG128" s="571"/>
      <c r="AH128" s="571"/>
      <c r="AI128" s="571"/>
      <c r="AJ128" s="571"/>
      <c r="AK128" s="571"/>
      <c r="AL128" s="571"/>
      <c r="AM128" s="571"/>
      <c r="AN128" s="571"/>
      <c r="AO128" s="571"/>
      <c r="AP128" s="571"/>
      <c r="AQ128" s="571"/>
      <c r="AR128" s="571"/>
      <c r="AS128" s="571"/>
      <c r="AT128" s="571"/>
      <c r="AU128" s="571"/>
      <c r="AV128" s="572"/>
      <c r="AW128" s="572"/>
      <c r="AX128" s="572"/>
      <c r="AY128" s="572"/>
      <c r="AZ128" s="572"/>
      <c r="BA128" s="572"/>
      <c r="BB128" s="572"/>
      <c r="BC128" s="572"/>
      <c r="BD128" s="572"/>
      <c r="BE128" s="572"/>
      <c r="BF128" s="572"/>
      <c r="BG128" s="572"/>
      <c r="BH128" s="576" t="s">
        <v>204</v>
      </c>
      <c r="BI128" s="577"/>
      <c r="BJ128" s="38"/>
      <c r="BK128" s="38"/>
      <c r="BL128" s="38"/>
      <c r="BM128" s="38"/>
      <c r="BN128" s="38"/>
      <c r="BO128" s="51"/>
      <c r="BP128" s="121"/>
      <c r="BQ128" s="127"/>
    </row>
    <row r="129" spans="1:69" ht="12.75" x14ac:dyDescent="0.2">
      <c r="A129" s="24"/>
      <c r="B129" s="27"/>
      <c r="C129" s="603"/>
      <c r="D129" s="604"/>
      <c r="E129" s="604"/>
      <c r="F129" s="605"/>
      <c r="G129" s="38"/>
      <c r="H129" s="610"/>
      <c r="I129" s="611"/>
      <c r="J129" s="612" t="s">
        <v>205</v>
      </c>
      <c r="K129" s="613"/>
      <c r="L129" s="51"/>
      <c r="M129" s="38"/>
      <c r="N129" s="597">
        <f>IF(COUNT($BK$81,H129)&lt;2,0,$BK$81+H129)</f>
        <v>0</v>
      </c>
      <c r="O129" s="598"/>
      <c r="P129" s="598"/>
      <c r="Q129" s="599"/>
      <c r="R129" s="38"/>
      <c r="S129" s="38"/>
      <c r="T129" s="614"/>
      <c r="U129" s="614"/>
      <c r="V129" s="614"/>
      <c r="W129" s="614"/>
      <c r="X129" s="38"/>
      <c r="Y129" s="38"/>
      <c r="Z129" s="614"/>
      <c r="AA129" s="614"/>
      <c r="AB129" s="614"/>
      <c r="AC129" s="614"/>
      <c r="AD129" s="38"/>
      <c r="AE129" s="573"/>
      <c r="AF129" s="571"/>
      <c r="AG129" s="571"/>
      <c r="AH129" s="571"/>
      <c r="AI129" s="571"/>
      <c r="AJ129" s="571"/>
      <c r="AK129" s="571"/>
      <c r="AL129" s="571"/>
      <c r="AM129" s="571"/>
      <c r="AN129" s="571"/>
      <c r="AO129" s="571"/>
      <c r="AP129" s="571"/>
      <c r="AQ129" s="571"/>
      <c r="AR129" s="571"/>
      <c r="AS129" s="571"/>
      <c r="AT129" s="571"/>
      <c r="AU129" s="571"/>
      <c r="AV129" s="572"/>
      <c r="AW129" s="572"/>
      <c r="AX129" s="572"/>
      <c r="AY129" s="572"/>
      <c r="AZ129" s="572"/>
      <c r="BA129" s="572"/>
      <c r="BB129" s="572"/>
      <c r="BC129" s="572"/>
      <c r="BD129" s="572"/>
      <c r="BE129" s="572"/>
      <c r="BF129" s="572"/>
      <c r="BG129" s="572"/>
      <c r="BH129" s="576"/>
      <c r="BI129" s="577"/>
      <c r="BJ129" s="63"/>
      <c r="BK129" s="589" t="str">
        <f>IF(OR(COUNT(BK126,BK87)&lt;2,BK87=0),"",BK126/BK87)</f>
        <v/>
      </c>
      <c r="BL129" s="590"/>
      <c r="BM129" s="590"/>
      <c r="BN129" s="591"/>
      <c r="BO129" s="51"/>
      <c r="BP129" s="121"/>
      <c r="BQ129" s="127"/>
    </row>
    <row r="130" spans="1:69" ht="5.0999999999999996" customHeight="1" x14ac:dyDescent="0.2">
      <c r="A130" s="24"/>
      <c r="B130" s="27"/>
      <c r="C130" s="606"/>
      <c r="D130" s="607"/>
      <c r="E130" s="607"/>
      <c r="F130" s="608"/>
      <c r="G130" s="43"/>
      <c r="H130" s="45"/>
      <c r="I130" s="45"/>
      <c r="J130" s="45"/>
      <c r="K130" s="45"/>
      <c r="L130" s="52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574"/>
      <c r="AF130" s="575"/>
      <c r="AG130" s="575"/>
      <c r="AH130" s="575"/>
      <c r="AI130" s="575"/>
      <c r="AJ130" s="575"/>
      <c r="AK130" s="575"/>
      <c r="AL130" s="575"/>
      <c r="AM130" s="575"/>
      <c r="AN130" s="575"/>
      <c r="AO130" s="575"/>
      <c r="AP130" s="575"/>
      <c r="AQ130" s="575"/>
      <c r="AR130" s="575"/>
      <c r="AS130" s="575"/>
      <c r="AT130" s="575"/>
      <c r="AU130" s="575"/>
      <c r="AV130" s="546"/>
      <c r="AW130" s="546"/>
      <c r="AX130" s="546"/>
      <c r="AY130" s="546"/>
      <c r="AZ130" s="546"/>
      <c r="BA130" s="546"/>
      <c r="BB130" s="546"/>
      <c r="BC130" s="546"/>
      <c r="BD130" s="546"/>
      <c r="BE130" s="546"/>
      <c r="BF130" s="546"/>
      <c r="BG130" s="546"/>
      <c r="BH130" s="578"/>
      <c r="BI130" s="579"/>
      <c r="BJ130" s="45"/>
      <c r="BK130" s="45"/>
      <c r="BL130" s="45"/>
      <c r="BM130" s="45"/>
      <c r="BN130" s="45"/>
      <c r="BO130" s="52"/>
      <c r="BP130" s="121"/>
      <c r="BQ130" s="127"/>
    </row>
    <row r="131" spans="1:69" ht="5.0999999999999996" customHeight="1" x14ac:dyDescent="0.2">
      <c r="A131" s="24"/>
      <c r="B131" s="27"/>
      <c r="C131" s="566" t="s">
        <v>206</v>
      </c>
      <c r="D131" s="566"/>
      <c r="E131" s="566"/>
      <c r="F131" s="566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570" t="s">
        <v>207</v>
      </c>
      <c r="AF131" s="571"/>
      <c r="AG131" s="571"/>
      <c r="AH131" s="571"/>
      <c r="AI131" s="571"/>
      <c r="AJ131" s="571"/>
      <c r="AK131" s="571"/>
      <c r="AL131" s="571"/>
      <c r="AM131" s="571"/>
      <c r="AN131" s="571"/>
      <c r="AO131" s="571"/>
      <c r="AP131" s="571"/>
      <c r="AQ131" s="571"/>
      <c r="AR131" s="571"/>
      <c r="AS131" s="571"/>
      <c r="AT131" s="571"/>
      <c r="AU131" s="571"/>
      <c r="AV131" s="572"/>
      <c r="AW131" s="572"/>
      <c r="AX131" s="572"/>
      <c r="AY131" s="572"/>
      <c r="AZ131" s="572"/>
      <c r="BA131" s="572"/>
      <c r="BB131" s="572"/>
      <c r="BC131" s="572"/>
      <c r="BD131" s="572"/>
      <c r="BE131" s="572"/>
      <c r="BF131" s="572"/>
      <c r="BG131" s="572"/>
      <c r="BH131" s="576" t="s">
        <v>208</v>
      </c>
      <c r="BI131" s="577"/>
      <c r="BJ131" s="38"/>
      <c r="BK131" s="38"/>
      <c r="BL131" s="38"/>
      <c r="BM131" s="38"/>
      <c r="BN131" s="38"/>
      <c r="BO131" s="51"/>
      <c r="BP131" s="121"/>
      <c r="BQ131" s="127"/>
    </row>
    <row r="132" spans="1:69" ht="12.75" x14ac:dyDescent="0.2">
      <c r="A132" s="24"/>
      <c r="B132" s="27"/>
      <c r="C132" s="567"/>
      <c r="D132" s="567"/>
      <c r="E132" s="567"/>
      <c r="F132" s="567"/>
      <c r="G132" s="38"/>
      <c r="H132" s="791">
        <f>SUM(H90:K126)+N129</f>
        <v>0</v>
      </c>
      <c r="I132" s="581"/>
      <c r="J132" s="581"/>
      <c r="K132" s="792"/>
      <c r="L132" s="38"/>
      <c r="M132" s="38"/>
      <c r="N132" s="63"/>
      <c r="O132" s="63"/>
      <c r="P132" s="63"/>
      <c r="Q132" s="63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94"/>
      <c r="AE132" s="573"/>
      <c r="AF132" s="571"/>
      <c r="AG132" s="571"/>
      <c r="AH132" s="571"/>
      <c r="AI132" s="571"/>
      <c r="AJ132" s="571"/>
      <c r="AK132" s="571"/>
      <c r="AL132" s="571"/>
      <c r="AM132" s="571"/>
      <c r="AN132" s="571"/>
      <c r="AO132" s="571"/>
      <c r="AP132" s="571"/>
      <c r="AQ132" s="571"/>
      <c r="AR132" s="571"/>
      <c r="AS132" s="571"/>
      <c r="AT132" s="571"/>
      <c r="AU132" s="571"/>
      <c r="AV132" s="572"/>
      <c r="AW132" s="572"/>
      <c r="AX132" s="572"/>
      <c r="AY132" s="572"/>
      <c r="AZ132" s="572"/>
      <c r="BA132" s="572"/>
      <c r="BB132" s="572"/>
      <c r="BC132" s="572"/>
      <c r="BD132" s="572"/>
      <c r="BE132" s="572"/>
      <c r="BF132" s="572"/>
      <c r="BG132" s="572"/>
      <c r="BH132" s="576"/>
      <c r="BI132" s="577"/>
      <c r="BJ132" s="63"/>
      <c r="BK132" s="589" t="str">
        <f>IF(BK129="","",100-BK129)</f>
        <v/>
      </c>
      <c r="BL132" s="590"/>
      <c r="BM132" s="590"/>
      <c r="BN132" s="591"/>
      <c r="BO132" s="106"/>
      <c r="BP132" s="121"/>
      <c r="BQ132" s="127"/>
    </row>
    <row r="133" spans="1:69" ht="5.0999999999999996" customHeight="1" x14ac:dyDescent="0.2">
      <c r="A133" s="24"/>
      <c r="B133" s="27"/>
      <c r="C133" s="567"/>
      <c r="D133" s="567"/>
      <c r="E133" s="567"/>
      <c r="F133" s="567"/>
      <c r="G133" s="38"/>
      <c r="H133" s="583"/>
      <c r="I133" s="584"/>
      <c r="J133" s="584"/>
      <c r="K133" s="585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94"/>
      <c r="AE133" s="574"/>
      <c r="AF133" s="575"/>
      <c r="AG133" s="575"/>
      <c r="AH133" s="575"/>
      <c r="AI133" s="575"/>
      <c r="AJ133" s="575"/>
      <c r="AK133" s="575"/>
      <c r="AL133" s="575"/>
      <c r="AM133" s="575"/>
      <c r="AN133" s="575"/>
      <c r="AO133" s="575"/>
      <c r="AP133" s="575"/>
      <c r="AQ133" s="575"/>
      <c r="AR133" s="575"/>
      <c r="AS133" s="575"/>
      <c r="AT133" s="575"/>
      <c r="AU133" s="575"/>
      <c r="AV133" s="546"/>
      <c r="AW133" s="546"/>
      <c r="AX133" s="546"/>
      <c r="AY133" s="546"/>
      <c r="AZ133" s="546"/>
      <c r="BA133" s="546"/>
      <c r="BB133" s="546"/>
      <c r="BC133" s="546"/>
      <c r="BD133" s="546"/>
      <c r="BE133" s="546"/>
      <c r="BF133" s="546"/>
      <c r="BG133" s="546"/>
      <c r="BH133" s="578"/>
      <c r="BI133" s="579"/>
      <c r="BJ133" s="71"/>
      <c r="BK133" s="71"/>
      <c r="BL133" s="71"/>
      <c r="BM133" s="71"/>
      <c r="BN133" s="71"/>
      <c r="BO133" s="118"/>
      <c r="BP133" s="121"/>
      <c r="BQ133" s="127"/>
    </row>
    <row r="134" spans="1:69" ht="5.0999999999999996" customHeight="1" x14ac:dyDescent="0.2">
      <c r="A134" s="24"/>
      <c r="B134" s="27"/>
      <c r="C134" s="568"/>
      <c r="D134" s="568"/>
      <c r="E134" s="568"/>
      <c r="F134" s="568"/>
      <c r="G134" s="38"/>
      <c r="H134" s="583"/>
      <c r="I134" s="584"/>
      <c r="J134" s="584"/>
      <c r="K134" s="585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570" t="s">
        <v>209</v>
      </c>
      <c r="AF134" s="571"/>
      <c r="AG134" s="571"/>
      <c r="AH134" s="571"/>
      <c r="AI134" s="571"/>
      <c r="AJ134" s="571"/>
      <c r="AK134" s="571"/>
      <c r="AL134" s="571"/>
      <c r="AM134" s="571"/>
      <c r="AN134" s="571"/>
      <c r="AO134" s="571"/>
      <c r="AP134" s="571"/>
      <c r="AQ134" s="571"/>
      <c r="AR134" s="571"/>
      <c r="AS134" s="571"/>
      <c r="AT134" s="571"/>
      <c r="AU134" s="571"/>
      <c r="AV134" s="572"/>
      <c r="AW134" s="572"/>
      <c r="AX134" s="572"/>
      <c r="AY134" s="572"/>
      <c r="AZ134" s="572"/>
      <c r="BA134" s="572"/>
      <c r="BB134" s="572"/>
      <c r="BC134" s="572"/>
      <c r="BD134" s="572"/>
      <c r="BE134" s="572"/>
      <c r="BF134" s="572"/>
      <c r="BG134" s="572"/>
      <c r="BH134" s="576" t="s">
        <v>210</v>
      </c>
      <c r="BI134" s="577"/>
      <c r="BJ134" s="63"/>
      <c r="BK134" s="63"/>
      <c r="BL134" s="63"/>
      <c r="BM134" s="63"/>
      <c r="BN134" s="63"/>
      <c r="BO134" s="106"/>
      <c r="BP134" s="121"/>
      <c r="BQ134" s="127"/>
    </row>
    <row r="135" spans="1:69" ht="12.75" x14ac:dyDescent="0.2">
      <c r="A135" s="24"/>
      <c r="B135" s="27"/>
      <c r="C135" s="568"/>
      <c r="D135" s="568"/>
      <c r="E135" s="568"/>
      <c r="F135" s="568"/>
      <c r="G135" s="38"/>
      <c r="H135" s="586"/>
      <c r="I135" s="587"/>
      <c r="J135" s="587"/>
      <c r="K135" s="58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573"/>
      <c r="AF135" s="571"/>
      <c r="AG135" s="571"/>
      <c r="AH135" s="571"/>
      <c r="AI135" s="571"/>
      <c r="AJ135" s="571"/>
      <c r="AK135" s="571"/>
      <c r="AL135" s="571"/>
      <c r="AM135" s="571"/>
      <c r="AN135" s="571"/>
      <c r="AO135" s="571"/>
      <c r="AP135" s="571"/>
      <c r="AQ135" s="571"/>
      <c r="AR135" s="571"/>
      <c r="AS135" s="571"/>
      <c r="AT135" s="571"/>
      <c r="AU135" s="571"/>
      <c r="AV135" s="572"/>
      <c r="AW135" s="572"/>
      <c r="AX135" s="572"/>
      <c r="AY135" s="572"/>
      <c r="AZ135" s="572"/>
      <c r="BA135" s="572"/>
      <c r="BB135" s="572"/>
      <c r="BC135" s="572"/>
      <c r="BD135" s="572"/>
      <c r="BE135" s="572"/>
      <c r="BF135" s="572"/>
      <c r="BG135" s="572"/>
      <c r="BH135" s="576"/>
      <c r="BI135" s="577"/>
      <c r="BJ135" s="63"/>
      <c r="BK135" s="597" t="str">
        <f>IF(OR(COUNT(BK132,BK43)&lt;2,BK132=0),"",((BK132-BK43)/BK132)*100)</f>
        <v/>
      </c>
      <c r="BL135" s="598"/>
      <c r="BM135" s="598"/>
      <c r="BN135" s="599"/>
      <c r="BO135" s="51"/>
      <c r="BP135" s="121"/>
      <c r="BQ135" s="127"/>
    </row>
    <row r="136" spans="1:69" ht="5.0999999999999996" customHeight="1" thickBot="1" x14ac:dyDescent="0.25">
      <c r="A136" s="24"/>
      <c r="B136" s="33"/>
      <c r="C136" s="569"/>
      <c r="D136" s="569"/>
      <c r="E136" s="569"/>
      <c r="F136" s="569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592"/>
      <c r="AF136" s="593"/>
      <c r="AG136" s="593"/>
      <c r="AH136" s="593"/>
      <c r="AI136" s="593"/>
      <c r="AJ136" s="593"/>
      <c r="AK136" s="593"/>
      <c r="AL136" s="593"/>
      <c r="AM136" s="593"/>
      <c r="AN136" s="593"/>
      <c r="AO136" s="593"/>
      <c r="AP136" s="593"/>
      <c r="AQ136" s="593"/>
      <c r="AR136" s="593"/>
      <c r="AS136" s="593"/>
      <c r="AT136" s="593"/>
      <c r="AU136" s="593"/>
      <c r="AV136" s="594"/>
      <c r="AW136" s="594"/>
      <c r="AX136" s="594"/>
      <c r="AY136" s="594"/>
      <c r="AZ136" s="594"/>
      <c r="BA136" s="594"/>
      <c r="BB136" s="594"/>
      <c r="BC136" s="594"/>
      <c r="BD136" s="594"/>
      <c r="BE136" s="594"/>
      <c r="BF136" s="594"/>
      <c r="BG136" s="594"/>
      <c r="BH136" s="595"/>
      <c r="BI136" s="596"/>
      <c r="BJ136" s="46"/>
      <c r="BK136" s="46"/>
      <c r="BL136" s="46"/>
      <c r="BM136" s="46"/>
      <c r="BN136" s="46"/>
      <c r="BO136" s="119"/>
      <c r="BP136" s="126"/>
      <c r="BQ136" s="127"/>
    </row>
    <row r="137" spans="1:69" ht="8.1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127"/>
    </row>
    <row r="138" spans="1:69" ht="12.75" hidden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</row>
    <row r="139" spans="1:69" ht="12.75" hidden="1" x14ac:dyDescent="0.2"/>
    <row r="140" spans="1:69" ht="12.75" hidden="1" x14ac:dyDescent="0.2"/>
  </sheetData>
  <sheetProtection algorithmName="SHA-512" hashValue="rVEgcemgxB7kTG4uV5UI089dkh8oaGKc5sb92BogdQFM2hcz1EfSLkgWVFVE8Nv6VzKSEPxrvCEOFbjnle+QNw==" saltValue="KjaAAKUrYxbDZH/DVVMHNQ==" spinCount="100000" sheet="1" selectLockedCells="1"/>
  <mergeCells count="294">
    <mergeCell ref="AZ9:BA9"/>
    <mergeCell ref="C11:I11"/>
    <mergeCell ref="J11:N11"/>
    <mergeCell ref="O11:T11"/>
    <mergeCell ref="U11:AG11"/>
    <mergeCell ref="AP11:AW11"/>
    <mergeCell ref="AY11:BA11"/>
    <mergeCell ref="BA3:BO5"/>
    <mergeCell ref="O5:T5"/>
    <mergeCell ref="U5:Z5"/>
    <mergeCell ref="C7:I7"/>
    <mergeCell ref="J7:Q7"/>
    <mergeCell ref="AA7:AU7"/>
    <mergeCell ref="AV7:AY7"/>
    <mergeCell ref="AZ7:BA7"/>
    <mergeCell ref="BC7:BG7"/>
    <mergeCell ref="BH7:BJ7"/>
    <mergeCell ref="J12:N12"/>
    <mergeCell ref="C14:I14"/>
    <mergeCell ref="J14:N14"/>
    <mergeCell ref="O14:T14"/>
    <mergeCell ref="U14:AG14"/>
    <mergeCell ref="AH14:AL14"/>
    <mergeCell ref="C9:I9"/>
    <mergeCell ref="J9:AG9"/>
    <mergeCell ref="AV9:AY9"/>
    <mergeCell ref="AC16:AE16"/>
    <mergeCell ref="C19:L20"/>
    <mergeCell ref="M19:R20"/>
    <mergeCell ref="S19:X20"/>
    <mergeCell ref="Y19:AD20"/>
    <mergeCell ref="AE19:AW20"/>
    <mergeCell ref="AM14:AP14"/>
    <mergeCell ref="AR14:AW16"/>
    <mergeCell ref="AY14:BA14"/>
    <mergeCell ref="J15:N15"/>
    <mergeCell ref="C16:J16"/>
    <mergeCell ref="K16:O16"/>
    <mergeCell ref="P16:Q16"/>
    <mergeCell ref="R16:T16"/>
    <mergeCell ref="W16:Z16"/>
    <mergeCell ref="AA16:AB16"/>
    <mergeCell ref="AX19:BC20"/>
    <mergeCell ref="BD19:BI20"/>
    <mergeCell ref="BJ19:BO20"/>
    <mergeCell ref="C21:J23"/>
    <mergeCell ref="K21:L23"/>
    <mergeCell ref="AE21:AU23"/>
    <mergeCell ref="AV21:AW23"/>
    <mergeCell ref="N22:Q22"/>
    <mergeCell ref="T22:W22"/>
    <mergeCell ref="Z22:AC22"/>
    <mergeCell ref="AY22:BB22"/>
    <mergeCell ref="BE22:BH22"/>
    <mergeCell ref="BK22:BN22"/>
    <mergeCell ref="BK25:BN25"/>
    <mergeCell ref="C27:J29"/>
    <mergeCell ref="K27:L29"/>
    <mergeCell ref="AE27:AU29"/>
    <mergeCell ref="AV27:AW29"/>
    <mergeCell ref="N28:Q28"/>
    <mergeCell ref="T28:W28"/>
    <mergeCell ref="Z28:AC28"/>
    <mergeCell ref="AY28:BB28"/>
    <mergeCell ref="BE28:BH28"/>
    <mergeCell ref="BK28:BN28"/>
    <mergeCell ref="C24:J26"/>
    <mergeCell ref="K24:L26"/>
    <mergeCell ref="AE24:AU26"/>
    <mergeCell ref="AV24:AW26"/>
    <mergeCell ref="N25:Q25"/>
    <mergeCell ref="T25:W25"/>
    <mergeCell ref="Z25:AC25"/>
    <mergeCell ref="AY25:BB25"/>
    <mergeCell ref="BE25:BH25"/>
    <mergeCell ref="BK31:BN31"/>
    <mergeCell ref="C33:J35"/>
    <mergeCell ref="K33:L35"/>
    <mergeCell ref="AE33:AU35"/>
    <mergeCell ref="AV33:AW35"/>
    <mergeCell ref="N34:Q34"/>
    <mergeCell ref="T34:W34"/>
    <mergeCell ref="Z34:AC34"/>
    <mergeCell ref="BE37:BH37"/>
    <mergeCell ref="C30:J32"/>
    <mergeCell ref="K30:L32"/>
    <mergeCell ref="AE30:AU32"/>
    <mergeCell ref="AV30:AW32"/>
    <mergeCell ref="N31:Q31"/>
    <mergeCell ref="T31:W31"/>
    <mergeCell ref="Z31:AC31"/>
    <mergeCell ref="AY31:BB31"/>
    <mergeCell ref="BE31:BH31"/>
    <mergeCell ref="C39:J41"/>
    <mergeCell ref="K39:L41"/>
    <mergeCell ref="AE39:BO41"/>
    <mergeCell ref="N40:Q40"/>
    <mergeCell ref="T40:W40"/>
    <mergeCell ref="Z40:AC40"/>
    <mergeCell ref="AY34:BB34"/>
    <mergeCell ref="BE34:BH34"/>
    <mergeCell ref="BK34:BN34"/>
    <mergeCell ref="C36:J38"/>
    <mergeCell ref="K36:L38"/>
    <mergeCell ref="AE36:BA38"/>
    <mergeCell ref="BB36:BC38"/>
    <mergeCell ref="N37:Q37"/>
    <mergeCell ref="T37:W37"/>
    <mergeCell ref="Z37:AC37"/>
    <mergeCell ref="BK43:BN46"/>
    <mergeCell ref="C45:P47"/>
    <mergeCell ref="Q45:R47"/>
    <mergeCell ref="T46:W46"/>
    <mergeCell ref="C48:AD49"/>
    <mergeCell ref="AE48:BO49"/>
    <mergeCell ref="C42:J44"/>
    <mergeCell ref="K42:L44"/>
    <mergeCell ref="AE42:BG47"/>
    <mergeCell ref="BH42:BI47"/>
    <mergeCell ref="N43:Q43"/>
    <mergeCell ref="T43:W43"/>
    <mergeCell ref="Z43:AC43"/>
    <mergeCell ref="C50:V52"/>
    <mergeCell ref="W50:X52"/>
    <mergeCell ref="Z51:AC51"/>
    <mergeCell ref="AF51:BN69"/>
    <mergeCell ref="C53:V55"/>
    <mergeCell ref="W53:X55"/>
    <mergeCell ref="Z54:AC54"/>
    <mergeCell ref="C56:V58"/>
    <mergeCell ref="W56:X58"/>
    <mergeCell ref="Z57:AC57"/>
    <mergeCell ref="C65:V67"/>
    <mergeCell ref="W65:X67"/>
    <mergeCell ref="Z66:AC66"/>
    <mergeCell ref="C68:V70"/>
    <mergeCell ref="W68:X70"/>
    <mergeCell ref="Z69:AC69"/>
    <mergeCell ref="C59:V61"/>
    <mergeCell ref="W59:X61"/>
    <mergeCell ref="Z60:AC60"/>
    <mergeCell ref="C62:V64"/>
    <mergeCell ref="W62:X64"/>
    <mergeCell ref="Z63:AC63"/>
    <mergeCell ref="C77:V79"/>
    <mergeCell ref="W77:X79"/>
    <mergeCell ref="AE77:BG79"/>
    <mergeCell ref="BH77:BI79"/>
    <mergeCell ref="Z78:AC78"/>
    <mergeCell ref="BK78:BN78"/>
    <mergeCell ref="C71:V73"/>
    <mergeCell ref="W71:X73"/>
    <mergeCell ref="AE71:BO73"/>
    <mergeCell ref="Z72:AC72"/>
    <mergeCell ref="C74:V76"/>
    <mergeCell ref="W74:X76"/>
    <mergeCell ref="AE74:BG76"/>
    <mergeCell ref="BH74:BI76"/>
    <mergeCell ref="Z75:AC75"/>
    <mergeCell ref="BK75:BN75"/>
    <mergeCell ref="C80:AD84"/>
    <mergeCell ref="AE80:BG82"/>
    <mergeCell ref="BH80:BI82"/>
    <mergeCell ref="BK81:BN81"/>
    <mergeCell ref="AE83:BO85"/>
    <mergeCell ref="C85:F88"/>
    <mergeCell ref="G85:L88"/>
    <mergeCell ref="M85:R88"/>
    <mergeCell ref="S85:X88"/>
    <mergeCell ref="Y85:AD88"/>
    <mergeCell ref="AE86:BG88"/>
    <mergeCell ref="BH86:BI88"/>
    <mergeCell ref="BK87:BN87"/>
    <mergeCell ref="C89:F91"/>
    <mergeCell ref="AE89:BG91"/>
    <mergeCell ref="BH89:BI91"/>
    <mergeCell ref="H90:K90"/>
    <mergeCell ref="N90:Q90"/>
    <mergeCell ref="T90:W90"/>
    <mergeCell ref="Z90:AC90"/>
    <mergeCell ref="BK90:BN90"/>
    <mergeCell ref="C92:F94"/>
    <mergeCell ref="AE92:BG94"/>
    <mergeCell ref="BH92:BI94"/>
    <mergeCell ref="H93:K93"/>
    <mergeCell ref="N93:Q93"/>
    <mergeCell ref="T93:W93"/>
    <mergeCell ref="Z93:AC93"/>
    <mergeCell ref="BK93:BN93"/>
    <mergeCell ref="BK96:BN96"/>
    <mergeCell ref="C98:F100"/>
    <mergeCell ref="AE98:BG100"/>
    <mergeCell ref="BH98:BI100"/>
    <mergeCell ref="H99:K99"/>
    <mergeCell ref="N99:Q99"/>
    <mergeCell ref="T99:W99"/>
    <mergeCell ref="Z99:AC99"/>
    <mergeCell ref="BK99:BN99"/>
    <mergeCell ref="C95:F97"/>
    <mergeCell ref="AE95:BG97"/>
    <mergeCell ref="BH95:BI97"/>
    <mergeCell ref="H96:K96"/>
    <mergeCell ref="N96:Q96"/>
    <mergeCell ref="T96:W96"/>
    <mergeCell ref="Z96:AC96"/>
    <mergeCell ref="BK102:BN102"/>
    <mergeCell ref="C104:F106"/>
    <mergeCell ref="AE104:BG106"/>
    <mergeCell ref="BH104:BI106"/>
    <mergeCell ref="H105:K105"/>
    <mergeCell ref="N105:Q105"/>
    <mergeCell ref="T105:W105"/>
    <mergeCell ref="Z105:AC105"/>
    <mergeCell ref="BK105:BN105"/>
    <mergeCell ref="C101:F103"/>
    <mergeCell ref="AE101:BG103"/>
    <mergeCell ref="BH101:BI103"/>
    <mergeCell ref="H102:K102"/>
    <mergeCell ref="N102:Q102"/>
    <mergeCell ref="T102:W102"/>
    <mergeCell ref="Z102:AC102"/>
    <mergeCell ref="BK108:BN108"/>
    <mergeCell ref="C110:F112"/>
    <mergeCell ref="AE110:BG112"/>
    <mergeCell ref="BH110:BI112"/>
    <mergeCell ref="H111:K111"/>
    <mergeCell ref="N111:Q111"/>
    <mergeCell ref="T111:W111"/>
    <mergeCell ref="Z111:AC111"/>
    <mergeCell ref="BK111:BN111"/>
    <mergeCell ref="C107:F109"/>
    <mergeCell ref="AE107:BG109"/>
    <mergeCell ref="BH107:BI109"/>
    <mergeCell ref="H108:K108"/>
    <mergeCell ref="N108:Q108"/>
    <mergeCell ref="T108:W108"/>
    <mergeCell ref="Z108:AC108"/>
    <mergeCell ref="BK114:BN114"/>
    <mergeCell ref="C116:F118"/>
    <mergeCell ref="AE116:BG118"/>
    <mergeCell ref="BH116:BI118"/>
    <mergeCell ref="H117:K117"/>
    <mergeCell ref="N117:Q117"/>
    <mergeCell ref="T117:W117"/>
    <mergeCell ref="Z117:AC117"/>
    <mergeCell ref="BK117:BN117"/>
    <mergeCell ref="C113:F115"/>
    <mergeCell ref="AE113:BG115"/>
    <mergeCell ref="BH113:BI115"/>
    <mergeCell ref="H114:K114"/>
    <mergeCell ref="N114:Q114"/>
    <mergeCell ref="T114:W114"/>
    <mergeCell ref="Z114:AC114"/>
    <mergeCell ref="Z126:AC126"/>
    <mergeCell ref="BK120:BN120"/>
    <mergeCell ref="C122:F124"/>
    <mergeCell ref="AE122:BG124"/>
    <mergeCell ref="BH122:BI124"/>
    <mergeCell ref="H123:K123"/>
    <mergeCell ref="N123:Q123"/>
    <mergeCell ref="T123:W123"/>
    <mergeCell ref="Z123:AC123"/>
    <mergeCell ref="BK123:BN123"/>
    <mergeCell ref="C119:F121"/>
    <mergeCell ref="AE119:BG121"/>
    <mergeCell ref="BH119:BI121"/>
    <mergeCell ref="H120:K120"/>
    <mergeCell ref="N120:Q120"/>
    <mergeCell ref="T120:W120"/>
    <mergeCell ref="Z120:AC120"/>
    <mergeCell ref="C131:F136"/>
    <mergeCell ref="AE131:BG133"/>
    <mergeCell ref="BH131:BI133"/>
    <mergeCell ref="H132:K135"/>
    <mergeCell ref="BK132:BN132"/>
    <mergeCell ref="AE134:BG136"/>
    <mergeCell ref="BH134:BI136"/>
    <mergeCell ref="BK135:BN135"/>
    <mergeCell ref="BK126:BN126"/>
    <mergeCell ref="C128:F130"/>
    <mergeCell ref="AE128:BG130"/>
    <mergeCell ref="BH128:BI130"/>
    <mergeCell ref="H129:I129"/>
    <mergeCell ref="J129:K129"/>
    <mergeCell ref="N129:Q129"/>
    <mergeCell ref="T129:W129"/>
    <mergeCell ref="Z129:AC129"/>
    <mergeCell ref="BK129:BN129"/>
    <mergeCell ref="C125:F127"/>
    <mergeCell ref="AE125:BG127"/>
    <mergeCell ref="BH125:BI127"/>
    <mergeCell ref="H126:K126"/>
    <mergeCell ref="N126:Q126"/>
    <mergeCell ref="T126:W126"/>
  </mergeCells>
  <dataValidations count="2">
    <dataValidation type="decimal" allowBlank="1" showInputMessage="1" showErrorMessage="1" errorTitle="Invalid Station" error="Please do not include a &quot;+&quot; in the station." sqref="AM14:AP14" xr:uid="{69A86DAA-5D7B-47BA-A91A-B9ED5342ADF3}">
      <formula1>0</formula1>
      <formula2>1000000</formula2>
    </dataValidation>
    <dataValidation type="date" allowBlank="1" showInputMessage="1" showErrorMessage="1" sqref="J11:N11 J14:N14" xr:uid="{15DB87EB-0D9A-493F-943E-6CDED73FD4CE}">
      <formula1>1</formula1>
      <formula2>401768</formula2>
    </dataValidation>
  </dataValidations>
  <printOptions horizontalCentered="1" verticalCentered="1"/>
  <pageMargins left="0" right="0" top="0" bottom="0" header="0" footer="0"/>
  <pageSetup scale="73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9EB0BD-0011-4500-A0CA-352C22D8D72D}">
          <x14:formula1>
            <xm:f>Control!$F$2:$F$3</xm:f>
          </x14:formula1>
          <xm:sqref>AY11:BA11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864A-9937-43D8-8068-9997932FF4AB}">
  <sheetPr codeName="Sheet6">
    <pageSetUpPr fitToPage="1"/>
  </sheetPr>
  <dimension ref="A1:CA140"/>
  <sheetViews>
    <sheetView showGridLines="0" showRowColHeaders="0" workbookViewId="0">
      <selection activeCell="J11" sqref="J11:N11"/>
    </sheetView>
  </sheetViews>
  <sheetFormatPr defaultColWidth="0" defaultRowHeight="0" customHeight="1" zeroHeight="1" x14ac:dyDescent="0.2"/>
  <cols>
    <col min="1" max="1" width="1.7109375" style="12" customWidth="1"/>
    <col min="2" max="2" width="0.85546875" style="12" customWidth="1"/>
    <col min="3" max="5" width="3.7109375" style="12" customWidth="1"/>
    <col min="6" max="7" width="0.85546875" style="12" customWidth="1"/>
    <col min="8" max="10" width="3.7109375" style="12" customWidth="1"/>
    <col min="11" max="11" width="2.7109375" style="12" customWidth="1"/>
    <col min="12" max="13" width="0.85546875" style="12" customWidth="1"/>
    <col min="14" max="17" width="2.7109375" style="12" customWidth="1"/>
    <col min="18" max="19" width="0.85546875" style="12" customWidth="1"/>
    <col min="20" max="23" width="2.7109375" style="12" customWidth="1"/>
    <col min="24" max="25" width="0.85546875" style="12" customWidth="1"/>
    <col min="26" max="29" width="2.7109375" style="12" customWidth="1"/>
    <col min="30" max="32" width="0.85546875" style="12" customWidth="1"/>
    <col min="33" max="35" width="1.7109375" style="12" customWidth="1"/>
    <col min="36" max="36" width="2.7109375" style="12" customWidth="1"/>
    <col min="37" max="38" width="0.85546875" style="12" customWidth="1"/>
    <col min="39" max="42" width="2.7109375" style="12" customWidth="1"/>
    <col min="43" max="44" width="0.85546875" style="12" customWidth="1"/>
    <col min="45" max="47" width="1.7109375" style="12" customWidth="1"/>
    <col min="48" max="48" width="2.7109375" style="12" customWidth="1"/>
    <col min="49" max="50" width="0.85546875" style="12" customWidth="1"/>
    <col min="51" max="54" width="2.7109375" style="12" customWidth="1"/>
    <col min="55" max="56" width="0.85546875" style="12" customWidth="1"/>
    <col min="57" max="60" width="2.7109375" style="12" customWidth="1"/>
    <col min="61" max="62" width="0.85546875" style="12" customWidth="1"/>
    <col min="63" max="66" width="2.7109375" style="12" customWidth="1"/>
    <col min="67" max="68" width="0.85546875" style="12" customWidth="1"/>
    <col min="69" max="69" width="1.7109375" style="12" customWidth="1"/>
    <col min="70" max="71" width="9.140625" style="12" hidden="1" customWidth="1"/>
    <col min="72" max="72" width="16.7109375" style="12" hidden="1" customWidth="1"/>
    <col min="73" max="73" width="10.28515625" style="12" hidden="1" customWidth="1"/>
    <col min="74" max="16384" width="9.140625" style="12" hidden="1"/>
  </cols>
  <sheetData>
    <row r="1" spans="1:79" ht="8.1" customHeight="1" thickBo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127"/>
    </row>
    <row r="2" spans="1:79" ht="8.1" customHeight="1" x14ac:dyDescent="0.35">
      <c r="A2" s="24"/>
      <c r="B2" s="25"/>
      <c r="C2" s="34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87"/>
      <c r="AB2" s="87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120"/>
      <c r="BQ2" s="127"/>
    </row>
    <row r="3" spans="1:79" ht="13.35" customHeight="1" x14ac:dyDescent="0.35">
      <c r="A3" s="24"/>
      <c r="B3" s="26"/>
      <c r="C3" s="35"/>
      <c r="D3" s="40"/>
      <c r="E3" s="40"/>
      <c r="F3" s="40"/>
      <c r="G3" s="40"/>
      <c r="H3" s="40"/>
      <c r="I3" s="40"/>
      <c r="J3" s="40"/>
      <c r="K3" s="40"/>
      <c r="L3" s="35" t="s">
        <v>244</v>
      </c>
      <c r="M3" s="40"/>
      <c r="N3" s="40"/>
      <c r="O3" s="35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88"/>
      <c r="AB3" s="88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765" t="s">
        <v>215</v>
      </c>
      <c r="BB3" s="765"/>
      <c r="BC3" s="765"/>
      <c r="BD3" s="765"/>
      <c r="BE3" s="765"/>
      <c r="BF3" s="765"/>
      <c r="BG3" s="765"/>
      <c r="BH3" s="765"/>
      <c r="BI3" s="765"/>
      <c r="BJ3" s="765"/>
      <c r="BK3" s="765"/>
      <c r="BL3" s="765"/>
      <c r="BM3" s="765"/>
      <c r="BN3" s="765"/>
      <c r="BO3" s="765"/>
      <c r="BP3" s="121"/>
      <c r="BQ3" s="127"/>
      <c r="BZ3" s="13"/>
      <c r="CA3" s="13"/>
    </row>
    <row r="4" spans="1:79" ht="13.35" customHeight="1" x14ac:dyDescent="0.25">
      <c r="A4" s="24"/>
      <c r="B4" s="27"/>
      <c r="C4" s="36"/>
      <c r="D4" s="36"/>
      <c r="E4" s="36"/>
      <c r="F4" s="36"/>
      <c r="G4" s="36"/>
      <c r="H4" s="36"/>
      <c r="I4" s="36"/>
      <c r="J4" s="48"/>
      <c r="K4" s="48"/>
      <c r="L4" s="35" t="s">
        <v>246</v>
      </c>
      <c r="M4" s="48"/>
      <c r="N4" s="48"/>
      <c r="O4" s="35"/>
      <c r="P4" s="48"/>
      <c r="Q4" s="38"/>
      <c r="R4" s="38"/>
      <c r="S4" s="38"/>
      <c r="T4" s="38"/>
      <c r="U4" s="74"/>
      <c r="V4" s="74"/>
      <c r="W4" s="74"/>
      <c r="X4" s="74"/>
      <c r="Y4" s="74"/>
      <c r="Z4" s="74"/>
      <c r="AA4" s="89"/>
      <c r="AB4" s="89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765"/>
      <c r="BB4" s="765"/>
      <c r="BC4" s="765"/>
      <c r="BD4" s="765"/>
      <c r="BE4" s="765"/>
      <c r="BF4" s="765"/>
      <c r="BG4" s="765"/>
      <c r="BH4" s="765"/>
      <c r="BI4" s="765"/>
      <c r="BJ4" s="765"/>
      <c r="BK4" s="765"/>
      <c r="BL4" s="765"/>
      <c r="BM4" s="765"/>
      <c r="BN4" s="765"/>
      <c r="BO4" s="765"/>
      <c r="BP4" s="121"/>
      <c r="BQ4" s="127"/>
      <c r="BZ4" s="13"/>
      <c r="CA4" s="13"/>
    </row>
    <row r="5" spans="1:79" ht="20.100000000000001" customHeight="1" x14ac:dyDescent="0.2">
      <c r="A5" s="24"/>
      <c r="B5" s="27"/>
      <c r="C5" s="37"/>
      <c r="D5" s="37"/>
      <c r="E5" s="37"/>
      <c r="F5" s="37"/>
      <c r="G5" s="37"/>
      <c r="H5" s="38"/>
      <c r="I5" s="38"/>
      <c r="J5" s="49"/>
      <c r="K5" s="49"/>
      <c r="L5" s="49"/>
      <c r="M5" s="49"/>
      <c r="N5" s="49"/>
      <c r="O5" s="766" t="s">
        <v>59</v>
      </c>
      <c r="P5" s="766"/>
      <c r="Q5" s="766"/>
      <c r="R5" s="766"/>
      <c r="S5" s="766"/>
      <c r="T5" s="766"/>
      <c r="U5" s="767">
        <f>Control!$A$2</f>
        <v>45044</v>
      </c>
      <c r="V5" s="767"/>
      <c r="W5" s="767"/>
      <c r="X5" s="767"/>
      <c r="Y5" s="767"/>
      <c r="Z5" s="767"/>
      <c r="AA5" s="75"/>
      <c r="AB5" s="75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765"/>
      <c r="BB5" s="765"/>
      <c r="BC5" s="765"/>
      <c r="BD5" s="765"/>
      <c r="BE5" s="765"/>
      <c r="BF5" s="765"/>
      <c r="BG5" s="765"/>
      <c r="BH5" s="765"/>
      <c r="BI5" s="765"/>
      <c r="BJ5" s="765"/>
      <c r="BK5" s="765"/>
      <c r="BL5" s="765"/>
      <c r="BM5" s="765"/>
      <c r="BN5" s="765"/>
      <c r="BO5" s="765"/>
      <c r="BP5" s="121"/>
      <c r="BQ5" s="127"/>
    </row>
    <row r="6" spans="1:79" ht="3.95" customHeight="1" x14ac:dyDescent="0.2">
      <c r="A6" s="24"/>
      <c r="B6" s="27"/>
      <c r="C6" s="37"/>
      <c r="D6" s="37"/>
      <c r="E6" s="37"/>
      <c r="F6" s="37"/>
      <c r="G6" s="37"/>
      <c r="H6" s="38"/>
      <c r="I6" s="38"/>
      <c r="J6" s="49"/>
      <c r="K6" s="49"/>
      <c r="L6" s="49"/>
      <c r="M6" s="49"/>
      <c r="N6" s="49"/>
      <c r="O6" s="38"/>
      <c r="P6" s="38"/>
      <c r="Q6" s="38"/>
      <c r="R6" s="38"/>
      <c r="S6" s="38"/>
      <c r="T6" s="38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121"/>
      <c r="BQ6" s="127"/>
    </row>
    <row r="7" spans="1:79" ht="12.75" x14ac:dyDescent="0.2">
      <c r="A7" s="24"/>
      <c r="B7" s="27"/>
      <c r="C7" s="740" t="s">
        <v>1</v>
      </c>
      <c r="D7" s="740"/>
      <c r="E7" s="740"/>
      <c r="F7" s="740"/>
      <c r="G7" s="740"/>
      <c r="H7" s="740"/>
      <c r="I7" s="743"/>
      <c r="J7" s="768" t="str">
        <f>IF('Test Results'!G7="","",'Test Results'!G7)</f>
        <v/>
      </c>
      <c r="K7" s="769"/>
      <c r="L7" s="769"/>
      <c r="M7" s="769"/>
      <c r="N7" s="769"/>
      <c r="O7" s="769"/>
      <c r="P7" s="769"/>
      <c r="Q7" s="770"/>
      <c r="R7" s="50"/>
      <c r="S7" s="38"/>
      <c r="T7" s="38" t="s">
        <v>111</v>
      </c>
      <c r="U7" s="38"/>
      <c r="V7" s="38"/>
      <c r="W7" s="38"/>
      <c r="X7" s="38"/>
      <c r="Y7" s="38"/>
      <c r="Z7" s="38"/>
      <c r="AA7" s="768" t="str">
        <f>IF('Test Results'!G11="","",'Test Results'!G11)</f>
        <v/>
      </c>
      <c r="AB7" s="769"/>
      <c r="AC7" s="769"/>
      <c r="AD7" s="769"/>
      <c r="AE7" s="769"/>
      <c r="AF7" s="769"/>
      <c r="AG7" s="769"/>
      <c r="AH7" s="769"/>
      <c r="AI7" s="769"/>
      <c r="AJ7" s="769"/>
      <c r="AK7" s="769"/>
      <c r="AL7" s="769"/>
      <c r="AM7" s="769"/>
      <c r="AN7" s="769"/>
      <c r="AO7" s="769"/>
      <c r="AP7" s="769"/>
      <c r="AQ7" s="769"/>
      <c r="AR7" s="769"/>
      <c r="AS7" s="769"/>
      <c r="AT7" s="769"/>
      <c r="AU7" s="770"/>
      <c r="AV7" s="758" t="s">
        <v>3</v>
      </c>
      <c r="AW7" s="758"/>
      <c r="AX7" s="758"/>
      <c r="AY7" s="759"/>
      <c r="AZ7" s="760" t="str">
        <f>IF('Test Results'!AE7="","",'Test Results'!AE7)</f>
        <v/>
      </c>
      <c r="BA7" s="761"/>
      <c r="BB7" s="105"/>
      <c r="BC7" s="758" t="s">
        <v>242</v>
      </c>
      <c r="BD7" s="758"/>
      <c r="BE7" s="758"/>
      <c r="BF7" s="758"/>
      <c r="BG7" s="758"/>
      <c r="BH7" s="771">
        <v>4</v>
      </c>
      <c r="BI7" s="772"/>
      <c r="BJ7" s="773"/>
      <c r="BK7" s="113"/>
      <c r="BL7" s="113"/>
      <c r="BM7" s="113"/>
      <c r="BN7" s="113"/>
      <c r="BO7" s="105"/>
      <c r="BP7" s="121"/>
      <c r="BQ7" s="127"/>
    </row>
    <row r="8" spans="1:79" ht="8.1" customHeight="1" x14ac:dyDescent="0.2">
      <c r="A8" s="24"/>
      <c r="B8" s="27"/>
      <c r="C8" s="38"/>
      <c r="D8" s="38"/>
      <c r="E8" s="38"/>
      <c r="F8" s="38"/>
      <c r="G8" s="38"/>
      <c r="H8" s="38"/>
      <c r="I8" s="38"/>
      <c r="J8" s="50"/>
      <c r="K8" s="50"/>
      <c r="L8" s="50"/>
      <c r="M8" s="50"/>
      <c r="N8" s="50"/>
      <c r="O8" s="50"/>
      <c r="P8" s="50"/>
      <c r="Q8" s="50"/>
      <c r="R8" s="5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121"/>
      <c r="BQ8" s="127"/>
    </row>
    <row r="9" spans="1:79" ht="12.75" x14ac:dyDescent="0.2">
      <c r="A9" s="24"/>
      <c r="B9" s="27"/>
      <c r="C9" s="740" t="s">
        <v>5</v>
      </c>
      <c r="D9" s="740"/>
      <c r="E9" s="740"/>
      <c r="F9" s="740"/>
      <c r="G9" s="740"/>
      <c r="H9" s="740"/>
      <c r="I9" s="743"/>
      <c r="J9" s="755" t="str">
        <f>IF('Test Results'!G9="","",'Test Results'!G9)</f>
        <v/>
      </c>
      <c r="K9" s="756"/>
      <c r="L9" s="756"/>
      <c r="M9" s="756"/>
      <c r="N9" s="756"/>
      <c r="O9" s="756"/>
      <c r="P9" s="756"/>
      <c r="Q9" s="756"/>
      <c r="R9" s="756"/>
      <c r="S9" s="756"/>
      <c r="T9" s="756"/>
      <c r="U9" s="756"/>
      <c r="V9" s="756"/>
      <c r="W9" s="756"/>
      <c r="X9" s="756"/>
      <c r="Y9" s="756"/>
      <c r="Z9" s="756"/>
      <c r="AA9" s="756"/>
      <c r="AB9" s="756"/>
      <c r="AC9" s="756"/>
      <c r="AD9" s="756"/>
      <c r="AE9" s="756"/>
      <c r="AF9" s="756"/>
      <c r="AG9" s="757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758" t="s">
        <v>241</v>
      </c>
      <c r="AW9" s="758"/>
      <c r="AX9" s="758"/>
      <c r="AY9" s="759"/>
      <c r="AZ9" s="760" t="str">
        <f>IF('Test Results'!AM9="","",'Test Results'!AM9)</f>
        <v/>
      </c>
      <c r="BA9" s="761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121"/>
      <c r="BQ9" s="127"/>
    </row>
    <row r="10" spans="1:79" ht="8.1" customHeight="1" x14ac:dyDescent="0.2">
      <c r="A10" s="24"/>
      <c r="B10" s="27"/>
      <c r="C10" s="38"/>
      <c r="D10" s="38"/>
      <c r="E10" s="38"/>
      <c r="F10" s="38"/>
      <c r="G10" s="38"/>
      <c r="H10" s="38"/>
      <c r="I10" s="38"/>
      <c r="J10" s="50"/>
      <c r="K10" s="50"/>
      <c r="L10" s="50"/>
      <c r="M10" s="50"/>
      <c r="N10" s="50"/>
      <c r="O10" s="50"/>
      <c r="P10" s="50"/>
      <c r="Q10" s="50"/>
      <c r="R10" s="5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121"/>
      <c r="BQ10" s="127"/>
    </row>
    <row r="11" spans="1:79" ht="12.75" customHeight="1" x14ac:dyDescent="0.2">
      <c r="A11" s="24"/>
      <c r="B11" s="27"/>
      <c r="C11" s="740" t="s">
        <v>218</v>
      </c>
      <c r="D11" s="740"/>
      <c r="E11" s="740"/>
      <c r="F11" s="740"/>
      <c r="G11" s="740"/>
      <c r="H11" s="740"/>
      <c r="I11" s="743"/>
      <c r="J11" s="747"/>
      <c r="K11" s="748"/>
      <c r="L11" s="748"/>
      <c r="M11" s="748"/>
      <c r="N11" s="749"/>
      <c r="O11" s="750" t="s">
        <v>217</v>
      </c>
      <c r="P11" s="741"/>
      <c r="Q11" s="741"/>
      <c r="R11" s="741"/>
      <c r="S11" s="741"/>
      <c r="T11" s="742"/>
      <c r="U11" s="751"/>
      <c r="V11" s="752"/>
      <c r="W11" s="752"/>
      <c r="X11" s="752"/>
      <c r="Y11" s="752"/>
      <c r="Z11" s="752"/>
      <c r="AA11" s="752"/>
      <c r="AB11" s="752"/>
      <c r="AC11" s="752"/>
      <c r="AD11" s="752"/>
      <c r="AE11" s="752"/>
      <c r="AF11" s="752"/>
      <c r="AG11" s="753"/>
      <c r="AH11" s="63"/>
      <c r="AI11" s="63"/>
      <c r="AJ11" s="63"/>
      <c r="AK11" s="63"/>
      <c r="AL11" s="63"/>
      <c r="AM11" s="63"/>
      <c r="AN11" s="63"/>
      <c r="AO11" s="63"/>
      <c r="AP11" s="740" t="s">
        <v>112</v>
      </c>
      <c r="AQ11" s="740"/>
      <c r="AR11" s="740"/>
      <c r="AS11" s="740"/>
      <c r="AT11" s="740"/>
      <c r="AU11" s="740"/>
      <c r="AV11" s="740"/>
      <c r="AW11" s="740"/>
      <c r="AX11" s="103"/>
      <c r="AY11" s="762"/>
      <c r="AZ11" s="763"/>
      <c r="BA11" s="764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121"/>
      <c r="BQ11" s="127"/>
    </row>
    <row r="12" spans="1:79" ht="3.95" customHeight="1" x14ac:dyDescent="0.2">
      <c r="A12" s="24"/>
      <c r="B12" s="27"/>
      <c r="C12" s="38"/>
      <c r="D12" s="38"/>
      <c r="E12" s="38"/>
      <c r="F12" s="38"/>
      <c r="G12" s="38"/>
      <c r="H12" s="38"/>
      <c r="I12" s="38"/>
      <c r="J12" s="739"/>
      <c r="K12" s="739"/>
      <c r="L12" s="739"/>
      <c r="M12" s="739"/>
      <c r="N12" s="739"/>
      <c r="O12" s="50"/>
      <c r="P12" s="50"/>
      <c r="Q12" s="50"/>
      <c r="R12" s="5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121"/>
      <c r="BQ12" s="127"/>
    </row>
    <row r="13" spans="1:79" ht="3.95" customHeight="1" x14ac:dyDescent="0.2">
      <c r="A13" s="24"/>
      <c r="B13" s="27"/>
      <c r="C13" s="38"/>
      <c r="D13" s="38"/>
      <c r="E13" s="38"/>
      <c r="F13" s="38"/>
      <c r="G13" s="38"/>
      <c r="H13" s="38"/>
      <c r="I13" s="38"/>
      <c r="J13" s="50"/>
      <c r="K13" s="50"/>
      <c r="L13" s="50"/>
      <c r="M13" s="50"/>
      <c r="N13" s="50"/>
      <c r="O13" s="50"/>
      <c r="P13" s="50"/>
      <c r="Q13" s="50"/>
      <c r="R13" s="5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121"/>
      <c r="BQ13" s="127"/>
    </row>
    <row r="14" spans="1:79" ht="12.75" customHeight="1" x14ac:dyDescent="0.2">
      <c r="A14" s="24"/>
      <c r="B14" s="27"/>
      <c r="C14" s="740" t="s">
        <v>219</v>
      </c>
      <c r="D14" s="740"/>
      <c r="E14" s="740"/>
      <c r="F14" s="740"/>
      <c r="G14" s="740"/>
      <c r="H14" s="740"/>
      <c r="I14" s="743"/>
      <c r="J14" s="747"/>
      <c r="K14" s="748"/>
      <c r="L14" s="748"/>
      <c r="M14" s="748"/>
      <c r="N14" s="749"/>
      <c r="O14" s="750" t="s">
        <v>213</v>
      </c>
      <c r="P14" s="741"/>
      <c r="Q14" s="741"/>
      <c r="R14" s="741"/>
      <c r="S14" s="741"/>
      <c r="T14" s="742"/>
      <c r="U14" s="751"/>
      <c r="V14" s="752"/>
      <c r="W14" s="752"/>
      <c r="X14" s="752"/>
      <c r="Y14" s="752"/>
      <c r="Z14" s="752"/>
      <c r="AA14" s="752"/>
      <c r="AB14" s="752"/>
      <c r="AC14" s="752"/>
      <c r="AD14" s="752"/>
      <c r="AE14" s="752"/>
      <c r="AF14" s="752"/>
      <c r="AG14" s="753"/>
      <c r="AH14" s="754" t="s">
        <v>220</v>
      </c>
      <c r="AI14" s="740"/>
      <c r="AJ14" s="740"/>
      <c r="AK14" s="740"/>
      <c r="AL14" s="743"/>
      <c r="AM14" s="732"/>
      <c r="AN14" s="733"/>
      <c r="AO14" s="733"/>
      <c r="AP14" s="734"/>
      <c r="AQ14" s="63"/>
      <c r="AR14" s="735" t="s">
        <v>113</v>
      </c>
      <c r="AS14" s="735"/>
      <c r="AT14" s="735"/>
      <c r="AU14" s="735"/>
      <c r="AV14" s="735"/>
      <c r="AW14" s="735"/>
      <c r="AX14" s="63"/>
      <c r="AY14" s="736"/>
      <c r="AZ14" s="737"/>
      <c r="BA14" s="738"/>
      <c r="BB14" s="38"/>
      <c r="BC14" s="38"/>
      <c r="BD14" s="38"/>
      <c r="BE14" s="38"/>
      <c r="BF14" s="38"/>
      <c r="BG14" s="38"/>
      <c r="BH14" s="38"/>
      <c r="BI14" s="38"/>
      <c r="BJ14" s="38"/>
      <c r="BK14" s="63"/>
      <c r="BL14" s="63"/>
      <c r="BM14" s="63"/>
      <c r="BN14" s="63"/>
      <c r="BO14" s="38"/>
      <c r="BP14" s="121"/>
      <c r="BQ14" s="127"/>
    </row>
    <row r="15" spans="1:79" ht="8.1" customHeight="1" x14ac:dyDescent="0.2">
      <c r="A15" s="24"/>
      <c r="B15" s="27"/>
      <c r="C15" s="38"/>
      <c r="D15" s="38"/>
      <c r="E15" s="38"/>
      <c r="F15" s="38"/>
      <c r="G15" s="38"/>
      <c r="H15" s="38"/>
      <c r="I15" s="38"/>
      <c r="J15" s="824"/>
      <c r="K15" s="824"/>
      <c r="L15" s="824"/>
      <c r="M15" s="824"/>
      <c r="N15" s="824"/>
      <c r="O15" s="50"/>
      <c r="P15" s="50"/>
      <c r="Q15" s="50"/>
      <c r="R15" s="5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735"/>
      <c r="AS15" s="735"/>
      <c r="AT15" s="735"/>
      <c r="AU15" s="735"/>
      <c r="AV15" s="735"/>
      <c r="AW15" s="735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121"/>
      <c r="BQ15" s="127"/>
    </row>
    <row r="16" spans="1:79" ht="12.75" x14ac:dyDescent="0.2">
      <c r="A16" s="24"/>
      <c r="B16" s="27"/>
      <c r="C16" s="740" t="s">
        <v>114</v>
      </c>
      <c r="D16" s="740"/>
      <c r="E16" s="740"/>
      <c r="F16" s="740"/>
      <c r="G16" s="740"/>
      <c r="H16" s="740"/>
      <c r="I16" s="740"/>
      <c r="J16" s="740"/>
      <c r="K16" s="741" t="s">
        <v>221</v>
      </c>
      <c r="L16" s="741"/>
      <c r="M16" s="741"/>
      <c r="N16" s="741"/>
      <c r="O16" s="742"/>
      <c r="P16" s="610"/>
      <c r="Q16" s="611"/>
      <c r="R16" s="729" t="s">
        <v>66</v>
      </c>
      <c r="S16" s="613"/>
      <c r="T16" s="613"/>
      <c r="U16" s="38"/>
      <c r="V16" s="63"/>
      <c r="W16" s="740" t="s">
        <v>222</v>
      </c>
      <c r="X16" s="740"/>
      <c r="Y16" s="740"/>
      <c r="Z16" s="743"/>
      <c r="AA16" s="610"/>
      <c r="AB16" s="611"/>
      <c r="AC16" s="729" t="s">
        <v>66</v>
      </c>
      <c r="AD16" s="613"/>
      <c r="AE16" s="613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63"/>
      <c r="AR16" s="735"/>
      <c r="AS16" s="735"/>
      <c r="AT16" s="735"/>
      <c r="AU16" s="735"/>
      <c r="AV16" s="735"/>
      <c r="AW16" s="735"/>
      <c r="AX16" s="63"/>
      <c r="AY16" s="63"/>
      <c r="AZ16" s="63"/>
      <c r="BA16" s="63"/>
      <c r="BB16" s="38"/>
      <c r="BC16" s="38"/>
      <c r="BD16" s="38"/>
      <c r="BE16" s="38"/>
      <c r="BF16" s="38"/>
      <c r="BG16" s="38"/>
      <c r="BH16" s="38"/>
      <c r="BI16" s="38"/>
      <c r="BJ16" s="38"/>
      <c r="BK16" s="63"/>
      <c r="BL16" s="63"/>
      <c r="BM16" s="63"/>
      <c r="BN16" s="63"/>
      <c r="BO16" s="38"/>
      <c r="BP16" s="121"/>
      <c r="BQ16" s="127"/>
    </row>
    <row r="17" spans="1:69" ht="3.95" customHeight="1" x14ac:dyDescent="0.2">
      <c r="A17" s="24"/>
      <c r="B17" s="27"/>
      <c r="C17" s="38"/>
      <c r="D17" s="38"/>
      <c r="E17" s="38"/>
      <c r="F17" s="38"/>
      <c r="G17" s="38"/>
      <c r="H17" s="38"/>
      <c r="I17" s="38"/>
      <c r="J17" s="50"/>
      <c r="K17" s="50"/>
      <c r="L17" s="50"/>
      <c r="M17" s="50"/>
      <c r="N17" s="50"/>
      <c r="O17" s="50"/>
      <c r="P17" s="50"/>
      <c r="Q17" s="50"/>
      <c r="R17" s="5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121"/>
      <c r="BQ17" s="127"/>
    </row>
    <row r="18" spans="1:69" ht="3.95" customHeight="1" thickBot="1" x14ac:dyDescent="0.25">
      <c r="A18" s="24"/>
      <c r="B18" s="27"/>
      <c r="C18" s="38"/>
      <c r="D18" s="38"/>
      <c r="E18" s="38"/>
      <c r="F18" s="38"/>
      <c r="G18" s="38"/>
      <c r="H18" s="38"/>
      <c r="I18" s="38"/>
      <c r="J18" s="50"/>
      <c r="K18" s="50"/>
      <c r="L18" s="50"/>
      <c r="M18" s="50"/>
      <c r="N18" s="50"/>
      <c r="O18" s="50"/>
      <c r="P18" s="50"/>
      <c r="Q18" s="50"/>
      <c r="R18" s="5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121"/>
      <c r="BQ18" s="127"/>
    </row>
    <row r="19" spans="1:69" ht="13.5" thickTop="1" x14ac:dyDescent="0.2">
      <c r="A19" s="24"/>
      <c r="B19" s="28"/>
      <c r="C19" s="641" t="s">
        <v>115</v>
      </c>
      <c r="D19" s="642"/>
      <c r="E19" s="642"/>
      <c r="F19" s="642"/>
      <c r="G19" s="642"/>
      <c r="H19" s="642"/>
      <c r="I19" s="642"/>
      <c r="J19" s="642"/>
      <c r="K19" s="642"/>
      <c r="L19" s="673"/>
      <c r="M19" s="641">
        <v>1</v>
      </c>
      <c r="N19" s="719"/>
      <c r="O19" s="719"/>
      <c r="P19" s="719"/>
      <c r="Q19" s="719"/>
      <c r="R19" s="727"/>
      <c r="S19" s="641">
        <v>2</v>
      </c>
      <c r="T19" s="719"/>
      <c r="U19" s="719"/>
      <c r="V19" s="719"/>
      <c r="W19" s="719"/>
      <c r="X19" s="727"/>
      <c r="Y19" s="641">
        <v>3</v>
      </c>
      <c r="Z19" s="719"/>
      <c r="AA19" s="719"/>
      <c r="AB19" s="719"/>
      <c r="AC19" s="719"/>
      <c r="AD19" s="730"/>
      <c r="AE19" s="642" t="s">
        <v>116</v>
      </c>
      <c r="AF19" s="719"/>
      <c r="AG19" s="719"/>
      <c r="AH19" s="719"/>
      <c r="AI19" s="719"/>
      <c r="AJ19" s="719"/>
      <c r="AK19" s="719"/>
      <c r="AL19" s="719"/>
      <c r="AM19" s="719"/>
      <c r="AN19" s="719"/>
      <c r="AO19" s="719"/>
      <c r="AP19" s="719"/>
      <c r="AQ19" s="719"/>
      <c r="AR19" s="719"/>
      <c r="AS19" s="719"/>
      <c r="AT19" s="719"/>
      <c r="AU19" s="719"/>
      <c r="AV19" s="719"/>
      <c r="AW19" s="727"/>
      <c r="AX19" s="641">
        <v>1</v>
      </c>
      <c r="AY19" s="651"/>
      <c r="AZ19" s="651"/>
      <c r="BA19" s="651"/>
      <c r="BB19" s="651"/>
      <c r="BC19" s="652"/>
      <c r="BD19" s="641">
        <v>2</v>
      </c>
      <c r="BE19" s="642"/>
      <c r="BF19" s="642"/>
      <c r="BG19" s="642"/>
      <c r="BH19" s="642"/>
      <c r="BI19" s="673"/>
      <c r="BJ19" s="641">
        <v>3</v>
      </c>
      <c r="BK19" s="719"/>
      <c r="BL19" s="719"/>
      <c r="BM19" s="719"/>
      <c r="BN19" s="719"/>
      <c r="BO19" s="727"/>
      <c r="BP19" s="122"/>
      <c r="BQ19" s="127"/>
    </row>
    <row r="20" spans="1:69" ht="5.0999999999999996" customHeight="1" x14ac:dyDescent="0.2">
      <c r="A20" s="24"/>
      <c r="B20" s="27"/>
      <c r="C20" s="707"/>
      <c r="D20" s="578"/>
      <c r="E20" s="578"/>
      <c r="F20" s="578"/>
      <c r="G20" s="578"/>
      <c r="H20" s="578"/>
      <c r="I20" s="578"/>
      <c r="J20" s="578"/>
      <c r="K20" s="578"/>
      <c r="L20" s="579"/>
      <c r="M20" s="728"/>
      <c r="N20" s="657"/>
      <c r="O20" s="657"/>
      <c r="P20" s="657"/>
      <c r="Q20" s="657"/>
      <c r="R20" s="658"/>
      <c r="S20" s="728"/>
      <c r="T20" s="657"/>
      <c r="U20" s="657"/>
      <c r="V20" s="657"/>
      <c r="W20" s="657"/>
      <c r="X20" s="658"/>
      <c r="Y20" s="728"/>
      <c r="Z20" s="657"/>
      <c r="AA20" s="657"/>
      <c r="AB20" s="657"/>
      <c r="AC20" s="657"/>
      <c r="AD20" s="731"/>
      <c r="AE20" s="657"/>
      <c r="AF20" s="657"/>
      <c r="AG20" s="657"/>
      <c r="AH20" s="657"/>
      <c r="AI20" s="657"/>
      <c r="AJ20" s="657"/>
      <c r="AK20" s="657"/>
      <c r="AL20" s="657"/>
      <c r="AM20" s="657"/>
      <c r="AN20" s="657"/>
      <c r="AO20" s="657"/>
      <c r="AP20" s="657"/>
      <c r="AQ20" s="657"/>
      <c r="AR20" s="657"/>
      <c r="AS20" s="657"/>
      <c r="AT20" s="657"/>
      <c r="AU20" s="657"/>
      <c r="AV20" s="657"/>
      <c r="AW20" s="658"/>
      <c r="AX20" s="744"/>
      <c r="AY20" s="745"/>
      <c r="AZ20" s="745"/>
      <c r="BA20" s="745"/>
      <c r="BB20" s="745"/>
      <c r="BC20" s="746"/>
      <c r="BD20" s="707"/>
      <c r="BE20" s="578"/>
      <c r="BF20" s="578"/>
      <c r="BG20" s="578"/>
      <c r="BH20" s="578"/>
      <c r="BI20" s="579"/>
      <c r="BJ20" s="728"/>
      <c r="BK20" s="657"/>
      <c r="BL20" s="657"/>
      <c r="BM20" s="657"/>
      <c r="BN20" s="657"/>
      <c r="BO20" s="658"/>
      <c r="BP20" s="121"/>
      <c r="BQ20" s="127"/>
    </row>
    <row r="21" spans="1:69" ht="5.0999999999999996" customHeight="1" x14ac:dyDescent="0.2">
      <c r="A21" s="24"/>
      <c r="B21" s="27"/>
      <c r="C21" s="823" t="s">
        <v>117</v>
      </c>
      <c r="D21" s="709"/>
      <c r="E21" s="709"/>
      <c r="F21" s="709"/>
      <c r="G21" s="709"/>
      <c r="H21" s="709"/>
      <c r="I21" s="709"/>
      <c r="J21" s="709"/>
      <c r="K21" s="636" t="s">
        <v>118</v>
      </c>
      <c r="L21" s="813"/>
      <c r="M21" s="41"/>
      <c r="N21" s="44"/>
      <c r="O21" s="44"/>
      <c r="P21" s="44"/>
      <c r="Q21" s="44"/>
      <c r="R21" s="53"/>
      <c r="S21" s="44"/>
      <c r="T21" s="44"/>
      <c r="U21" s="44"/>
      <c r="V21" s="44"/>
      <c r="W21" s="44"/>
      <c r="X21" s="53"/>
      <c r="Y21" s="44"/>
      <c r="Z21" s="44"/>
      <c r="AA21" s="44"/>
      <c r="AB21" s="44"/>
      <c r="AC21" s="44"/>
      <c r="AD21" s="93"/>
      <c r="AE21" s="601" t="s">
        <v>119</v>
      </c>
      <c r="AF21" s="628"/>
      <c r="AG21" s="628"/>
      <c r="AH21" s="628"/>
      <c r="AI21" s="628"/>
      <c r="AJ21" s="628"/>
      <c r="AK21" s="628"/>
      <c r="AL21" s="628"/>
      <c r="AM21" s="628"/>
      <c r="AN21" s="628"/>
      <c r="AO21" s="628"/>
      <c r="AP21" s="628"/>
      <c r="AQ21" s="628"/>
      <c r="AR21" s="628"/>
      <c r="AS21" s="628"/>
      <c r="AT21" s="628"/>
      <c r="AU21" s="628"/>
      <c r="AV21" s="636" t="s">
        <v>120</v>
      </c>
      <c r="AW21" s="813"/>
      <c r="AX21" s="38"/>
      <c r="AY21" s="38"/>
      <c r="AZ21" s="38"/>
      <c r="BA21" s="38"/>
      <c r="BB21" s="38"/>
      <c r="BC21" s="51"/>
      <c r="BD21" s="38"/>
      <c r="BE21" s="38"/>
      <c r="BF21" s="38"/>
      <c r="BG21" s="38"/>
      <c r="BH21" s="38"/>
      <c r="BI21" s="53"/>
      <c r="BJ21" s="44"/>
      <c r="BK21" s="44"/>
      <c r="BL21" s="44"/>
      <c r="BM21" s="44"/>
      <c r="BN21" s="44"/>
      <c r="BO21" s="53"/>
      <c r="BP21" s="121"/>
      <c r="BQ21" s="127"/>
    </row>
    <row r="22" spans="1:69" ht="12.75" x14ac:dyDescent="0.2">
      <c r="A22" s="24"/>
      <c r="B22" s="27"/>
      <c r="C22" s="710"/>
      <c r="D22" s="711"/>
      <c r="E22" s="711"/>
      <c r="F22" s="711"/>
      <c r="G22" s="711"/>
      <c r="H22" s="711"/>
      <c r="I22" s="711"/>
      <c r="J22" s="711"/>
      <c r="K22" s="576"/>
      <c r="L22" s="577"/>
      <c r="M22" s="42"/>
      <c r="N22" s="610"/>
      <c r="O22" s="615"/>
      <c r="P22" s="615"/>
      <c r="Q22" s="611"/>
      <c r="R22" s="64"/>
      <c r="S22" s="38"/>
      <c r="T22" s="610"/>
      <c r="U22" s="615"/>
      <c r="V22" s="615"/>
      <c r="W22" s="611"/>
      <c r="X22" s="64"/>
      <c r="Y22" s="38"/>
      <c r="Z22" s="610"/>
      <c r="AA22" s="615"/>
      <c r="AB22" s="615"/>
      <c r="AC22" s="611"/>
      <c r="AD22" s="94"/>
      <c r="AE22" s="571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668"/>
      <c r="AS22" s="668"/>
      <c r="AT22" s="668"/>
      <c r="AU22" s="668"/>
      <c r="AV22" s="726"/>
      <c r="AW22" s="577"/>
      <c r="AX22" s="38"/>
      <c r="AY22" s="610"/>
      <c r="AZ22" s="615"/>
      <c r="BA22" s="615"/>
      <c r="BB22" s="611"/>
      <c r="BC22" s="106"/>
      <c r="BD22" s="38"/>
      <c r="BE22" s="610"/>
      <c r="BF22" s="615"/>
      <c r="BG22" s="615"/>
      <c r="BH22" s="611"/>
      <c r="BI22" s="64"/>
      <c r="BJ22" s="38"/>
      <c r="BK22" s="610"/>
      <c r="BL22" s="615"/>
      <c r="BM22" s="615"/>
      <c r="BN22" s="611"/>
      <c r="BO22" s="51"/>
      <c r="BP22" s="121"/>
      <c r="BQ22" s="127"/>
    </row>
    <row r="23" spans="1:69" ht="5.0999999999999996" customHeight="1" x14ac:dyDescent="0.2">
      <c r="A23" s="24"/>
      <c r="B23" s="27"/>
      <c r="C23" s="712"/>
      <c r="D23" s="713"/>
      <c r="E23" s="713"/>
      <c r="F23" s="713"/>
      <c r="G23" s="713"/>
      <c r="H23" s="713"/>
      <c r="I23" s="713"/>
      <c r="J23" s="713"/>
      <c r="K23" s="578"/>
      <c r="L23" s="579"/>
      <c r="M23" s="43"/>
      <c r="N23" s="45"/>
      <c r="O23" s="45"/>
      <c r="P23" s="45"/>
      <c r="Q23" s="45"/>
      <c r="R23" s="52"/>
      <c r="S23" s="45"/>
      <c r="T23" s="45"/>
      <c r="U23" s="45"/>
      <c r="V23" s="45"/>
      <c r="W23" s="45"/>
      <c r="X23" s="52"/>
      <c r="Y23" s="45"/>
      <c r="Z23" s="45"/>
      <c r="AA23" s="45"/>
      <c r="AB23" s="45"/>
      <c r="AC23" s="45"/>
      <c r="AD23" s="9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  <c r="AO23" s="575"/>
      <c r="AP23" s="575"/>
      <c r="AQ23" s="575"/>
      <c r="AR23" s="575"/>
      <c r="AS23" s="575"/>
      <c r="AT23" s="575"/>
      <c r="AU23" s="575"/>
      <c r="AV23" s="578"/>
      <c r="AW23" s="579"/>
      <c r="AX23" s="43"/>
      <c r="AY23" s="45"/>
      <c r="AZ23" s="45"/>
      <c r="BA23" s="45"/>
      <c r="BB23" s="45"/>
      <c r="BC23" s="52"/>
      <c r="BD23" s="45"/>
      <c r="BE23" s="45"/>
      <c r="BF23" s="45"/>
      <c r="BG23" s="45"/>
      <c r="BH23" s="45"/>
      <c r="BI23" s="52"/>
      <c r="BJ23" s="45"/>
      <c r="BK23" s="45"/>
      <c r="BL23" s="45"/>
      <c r="BM23" s="45"/>
      <c r="BN23" s="45"/>
      <c r="BO23" s="52"/>
      <c r="BP23" s="121"/>
      <c r="BQ23" s="127"/>
    </row>
    <row r="24" spans="1:69" ht="5.0999999999999996" customHeight="1" x14ac:dyDescent="0.2">
      <c r="A24" s="24"/>
      <c r="B24" s="27"/>
      <c r="C24" s="823" t="s">
        <v>121</v>
      </c>
      <c r="D24" s="709"/>
      <c r="E24" s="709"/>
      <c r="F24" s="709"/>
      <c r="G24" s="709"/>
      <c r="H24" s="709"/>
      <c r="I24" s="709"/>
      <c r="J24" s="709"/>
      <c r="K24" s="636" t="s">
        <v>122</v>
      </c>
      <c r="L24" s="813"/>
      <c r="M24" s="54"/>
      <c r="N24" s="44"/>
      <c r="O24" s="44"/>
      <c r="P24" s="44"/>
      <c r="Q24" s="44"/>
      <c r="R24" s="65"/>
      <c r="S24" s="44"/>
      <c r="T24" s="44"/>
      <c r="U24" s="44"/>
      <c r="V24" s="44"/>
      <c r="W24" s="44"/>
      <c r="X24" s="53"/>
      <c r="Y24" s="44"/>
      <c r="Z24" s="44"/>
      <c r="AA24" s="44"/>
      <c r="AB24" s="44"/>
      <c r="AC24" s="44"/>
      <c r="AD24" s="93"/>
      <c r="AE24" s="601" t="s">
        <v>123</v>
      </c>
      <c r="AF24" s="628"/>
      <c r="AG24" s="628"/>
      <c r="AH24" s="628"/>
      <c r="AI24" s="628"/>
      <c r="AJ24" s="628"/>
      <c r="AK24" s="628"/>
      <c r="AL24" s="628"/>
      <c r="AM24" s="628"/>
      <c r="AN24" s="628"/>
      <c r="AO24" s="628"/>
      <c r="AP24" s="628"/>
      <c r="AQ24" s="628"/>
      <c r="AR24" s="628"/>
      <c r="AS24" s="628"/>
      <c r="AT24" s="628"/>
      <c r="AU24" s="628"/>
      <c r="AV24" s="636" t="s">
        <v>124</v>
      </c>
      <c r="AW24" s="813"/>
      <c r="AX24" s="38"/>
      <c r="AY24" s="38"/>
      <c r="AZ24" s="38"/>
      <c r="BA24" s="38"/>
      <c r="BB24" s="38"/>
      <c r="BC24" s="51"/>
      <c r="BD24" s="38"/>
      <c r="BE24" s="38"/>
      <c r="BF24" s="38"/>
      <c r="BG24" s="38"/>
      <c r="BH24" s="38"/>
      <c r="BI24" s="51"/>
      <c r="BJ24" s="38"/>
      <c r="BK24" s="38"/>
      <c r="BL24" s="38"/>
      <c r="BM24" s="38"/>
      <c r="BN24" s="38"/>
      <c r="BO24" s="51"/>
      <c r="BP24" s="121"/>
      <c r="BQ24" s="127"/>
    </row>
    <row r="25" spans="1:69" ht="12.75" x14ac:dyDescent="0.2">
      <c r="A25" s="24"/>
      <c r="B25" s="27"/>
      <c r="C25" s="710"/>
      <c r="D25" s="711"/>
      <c r="E25" s="711"/>
      <c r="F25" s="711"/>
      <c r="G25" s="711"/>
      <c r="H25" s="711"/>
      <c r="I25" s="711"/>
      <c r="J25" s="711"/>
      <c r="K25" s="576"/>
      <c r="L25" s="577"/>
      <c r="M25" s="55"/>
      <c r="N25" s="610"/>
      <c r="O25" s="615"/>
      <c r="P25" s="615"/>
      <c r="Q25" s="611"/>
      <c r="R25" s="66"/>
      <c r="S25" s="38"/>
      <c r="T25" s="610"/>
      <c r="U25" s="615"/>
      <c r="V25" s="615"/>
      <c r="W25" s="611"/>
      <c r="X25" s="64"/>
      <c r="Y25" s="38"/>
      <c r="Z25" s="610"/>
      <c r="AA25" s="615"/>
      <c r="AB25" s="615"/>
      <c r="AC25" s="611"/>
      <c r="AD25" s="94"/>
      <c r="AE25" s="571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668"/>
      <c r="AS25" s="668"/>
      <c r="AT25" s="668"/>
      <c r="AU25" s="668"/>
      <c r="AV25" s="726"/>
      <c r="AW25" s="577"/>
      <c r="AX25" s="38"/>
      <c r="AY25" s="610"/>
      <c r="AZ25" s="615"/>
      <c r="BA25" s="615"/>
      <c r="BB25" s="611"/>
      <c r="BC25" s="106"/>
      <c r="BD25" s="38"/>
      <c r="BE25" s="610"/>
      <c r="BF25" s="615"/>
      <c r="BG25" s="615"/>
      <c r="BH25" s="611"/>
      <c r="BI25" s="64"/>
      <c r="BJ25" s="38"/>
      <c r="BK25" s="610"/>
      <c r="BL25" s="615"/>
      <c r="BM25" s="615"/>
      <c r="BN25" s="611"/>
      <c r="BO25" s="51"/>
      <c r="BP25" s="121"/>
      <c r="BQ25" s="127"/>
    </row>
    <row r="26" spans="1:69" ht="5.0999999999999996" customHeight="1" x14ac:dyDescent="0.2">
      <c r="A26" s="24"/>
      <c r="B26" s="27"/>
      <c r="C26" s="712"/>
      <c r="D26" s="713"/>
      <c r="E26" s="713"/>
      <c r="F26" s="713"/>
      <c r="G26" s="713"/>
      <c r="H26" s="713"/>
      <c r="I26" s="713"/>
      <c r="J26" s="713"/>
      <c r="K26" s="578"/>
      <c r="L26" s="579"/>
      <c r="M26" s="56"/>
      <c r="N26" s="45"/>
      <c r="O26" s="45"/>
      <c r="P26" s="45"/>
      <c r="Q26" s="45"/>
      <c r="R26" s="67"/>
      <c r="S26" s="45"/>
      <c r="T26" s="45"/>
      <c r="U26" s="45"/>
      <c r="V26" s="45"/>
      <c r="W26" s="45"/>
      <c r="X26" s="52"/>
      <c r="Y26" s="45"/>
      <c r="Z26" s="45"/>
      <c r="AA26" s="45"/>
      <c r="AB26" s="45"/>
      <c r="AC26" s="45"/>
      <c r="AD26" s="9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8"/>
      <c r="AW26" s="579"/>
      <c r="AX26" s="43"/>
      <c r="AY26" s="45"/>
      <c r="AZ26" s="45"/>
      <c r="BA26" s="45"/>
      <c r="BB26" s="45"/>
      <c r="BC26" s="52"/>
      <c r="BD26" s="45"/>
      <c r="BE26" s="45"/>
      <c r="BF26" s="45"/>
      <c r="BG26" s="45"/>
      <c r="BH26" s="45"/>
      <c r="BI26" s="52"/>
      <c r="BJ26" s="45"/>
      <c r="BK26" s="45"/>
      <c r="BL26" s="45"/>
      <c r="BM26" s="45"/>
      <c r="BN26" s="45"/>
      <c r="BO26" s="52"/>
      <c r="BP26" s="121"/>
      <c r="BQ26" s="127"/>
    </row>
    <row r="27" spans="1:69" ht="5.0999999999999996" customHeight="1" x14ac:dyDescent="0.2">
      <c r="A27" s="24"/>
      <c r="B27" s="27"/>
      <c r="C27" s="823" t="s">
        <v>125</v>
      </c>
      <c r="D27" s="709"/>
      <c r="E27" s="709"/>
      <c r="F27" s="709"/>
      <c r="G27" s="709"/>
      <c r="H27" s="709"/>
      <c r="I27" s="709"/>
      <c r="J27" s="709"/>
      <c r="K27" s="636" t="s">
        <v>126</v>
      </c>
      <c r="L27" s="813"/>
      <c r="M27" s="54"/>
      <c r="N27" s="44"/>
      <c r="O27" s="44"/>
      <c r="P27" s="44"/>
      <c r="Q27" s="44"/>
      <c r="R27" s="65"/>
      <c r="S27" s="44"/>
      <c r="T27" s="44"/>
      <c r="U27" s="44"/>
      <c r="V27" s="44"/>
      <c r="W27" s="44"/>
      <c r="X27" s="53"/>
      <c r="Y27" s="44"/>
      <c r="Z27" s="44"/>
      <c r="AA27" s="44"/>
      <c r="AB27" s="44"/>
      <c r="AC27" s="44"/>
      <c r="AD27" s="93"/>
      <c r="AE27" s="601" t="s">
        <v>127</v>
      </c>
      <c r="AF27" s="628"/>
      <c r="AG27" s="628"/>
      <c r="AH27" s="628"/>
      <c r="AI27" s="628"/>
      <c r="AJ27" s="628"/>
      <c r="AK27" s="628"/>
      <c r="AL27" s="628"/>
      <c r="AM27" s="628"/>
      <c r="AN27" s="628"/>
      <c r="AO27" s="628"/>
      <c r="AP27" s="628"/>
      <c r="AQ27" s="628"/>
      <c r="AR27" s="628"/>
      <c r="AS27" s="628"/>
      <c r="AT27" s="628"/>
      <c r="AU27" s="628"/>
      <c r="AV27" s="636" t="s">
        <v>128</v>
      </c>
      <c r="AW27" s="813"/>
      <c r="AX27" s="38"/>
      <c r="AY27" s="38"/>
      <c r="AZ27" s="38"/>
      <c r="BA27" s="38"/>
      <c r="BB27" s="38"/>
      <c r="BC27" s="51"/>
      <c r="BD27" s="38"/>
      <c r="BE27" s="38"/>
      <c r="BF27" s="38"/>
      <c r="BG27" s="38"/>
      <c r="BH27" s="38"/>
      <c r="BI27" s="51"/>
      <c r="BJ27" s="38"/>
      <c r="BK27" s="38"/>
      <c r="BL27" s="38"/>
      <c r="BM27" s="38"/>
      <c r="BN27" s="38"/>
      <c r="BO27" s="51"/>
      <c r="BP27" s="121"/>
      <c r="BQ27" s="127"/>
    </row>
    <row r="28" spans="1:69" ht="12.75" x14ac:dyDescent="0.2">
      <c r="A28" s="24"/>
      <c r="B28" s="27"/>
      <c r="C28" s="710"/>
      <c r="D28" s="711"/>
      <c r="E28" s="711"/>
      <c r="F28" s="711"/>
      <c r="G28" s="711"/>
      <c r="H28" s="711"/>
      <c r="I28" s="711"/>
      <c r="J28" s="711"/>
      <c r="K28" s="576"/>
      <c r="L28" s="577"/>
      <c r="M28" s="55"/>
      <c r="N28" s="597" t="str">
        <f>IF(COUNT(N22,N25)&lt;2,"",N22-N25)</f>
        <v/>
      </c>
      <c r="O28" s="598"/>
      <c r="P28" s="598"/>
      <c r="Q28" s="599"/>
      <c r="R28" s="66"/>
      <c r="S28" s="38"/>
      <c r="T28" s="597" t="str">
        <f>IF(COUNT(T22,T25)&lt;2,"",T22-T25)</f>
        <v/>
      </c>
      <c r="U28" s="598"/>
      <c r="V28" s="598"/>
      <c r="W28" s="599"/>
      <c r="X28" s="64"/>
      <c r="Y28" s="38"/>
      <c r="Z28" s="597" t="str">
        <f>IF(COUNT(Z22,Z25)&lt;2,"",Z22-Z25)</f>
        <v/>
      </c>
      <c r="AA28" s="598"/>
      <c r="AB28" s="598"/>
      <c r="AC28" s="599"/>
      <c r="AD28" s="94"/>
      <c r="AE28" s="571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668"/>
      <c r="AS28" s="668"/>
      <c r="AT28" s="668"/>
      <c r="AU28" s="668"/>
      <c r="AV28" s="726"/>
      <c r="AW28" s="577"/>
      <c r="AX28" s="38"/>
      <c r="AY28" s="610"/>
      <c r="AZ28" s="615"/>
      <c r="BA28" s="615"/>
      <c r="BB28" s="611"/>
      <c r="BC28" s="106"/>
      <c r="BD28" s="38"/>
      <c r="BE28" s="610"/>
      <c r="BF28" s="615"/>
      <c r="BG28" s="615"/>
      <c r="BH28" s="611"/>
      <c r="BI28" s="64"/>
      <c r="BJ28" s="38"/>
      <c r="BK28" s="610"/>
      <c r="BL28" s="615"/>
      <c r="BM28" s="615"/>
      <c r="BN28" s="611"/>
      <c r="BO28" s="51"/>
      <c r="BP28" s="121"/>
      <c r="BQ28" s="127"/>
    </row>
    <row r="29" spans="1:69" ht="5.0999999999999996" customHeight="1" x14ac:dyDescent="0.2">
      <c r="A29" s="24"/>
      <c r="B29" s="27"/>
      <c r="C29" s="712"/>
      <c r="D29" s="713"/>
      <c r="E29" s="713"/>
      <c r="F29" s="713"/>
      <c r="G29" s="713"/>
      <c r="H29" s="713"/>
      <c r="I29" s="713"/>
      <c r="J29" s="713"/>
      <c r="K29" s="578"/>
      <c r="L29" s="579"/>
      <c r="M29" s="56"/>
      <c r="N29" s="45"/>
      <c r="O29" s="45"/>
      <c r="P29" s="45"/>
      <c r="Q29" s="45"/>
      <c r="R29" s="67"/>
      <c r="S29" s="45"/>
      <c r="T29" s="45"/>
      <c r="U29" s="45"/>
      <c r="V29" s="45"/>
      <c r="W29" s="45"/>
      <c r="X29" s="52"/>
      <c r="Y29" s="45"/>
      <c r="Z29" s="45"/>
      <c r="AA29" s="45"/>
      <c r="AB29" s="45"/>
      <c r="AC29" s="45"/>
      <c r="AD29" s="9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  <c r="AO29" s="575"/>
      <c r="AP29" s="575"/>
      <c r="AQ29" s="575"/>
      <c r="AR29" s="575"/>
      <c r="AS29" s="575"/>
      <c r="AT29" s="575"/>
      <c r="AU29" s="575"/>
      <c r="AV29" s="578"/>
      <c r="AW29" s="579"/>
      <c r="AX29" s="43"/>
      <c r="AY29" s="45"/>
      <c r="AZ29" s="45"/>
      <c r="BA29" s="45"/>
      <c r="BB29" s="45"/>
      <c r="BC29" s="52"/>
      <c r="BD29" s="45"/>
      <c r="BE29" s="45"/>
      <c r="BF29" s="45"/>
      <c r="BG29" s="45"/>
      <c r="BH29" s="45"/>
      <c r="BI29" s="52"/>
      <c r="BJ29" s="45"/>
      <c r="BK29" s="45"/>
      <c r="BL29" s="45"/>
      <c r="BM29" s="45"/>
      <c r="BN29" s="45"/>
      <c r="BO29" s="52"/>
      <c r="BP29" s="121"/>
      <c r="BQ29" s="127"/>
    </row>
    <row r="30" spans="1:69" ht="5.0999999999999996" customHeight="1" x14ac:dyDescent="0.2">
      <c r="A30" s="24"/>
      <c r="B30" s="27"/>
      <c r="C30" s="823" t="s">
        <v>129</v>
      </c>
      <c r="D30" s="709"/>
      <c r="E30" s="709"/>
      <c r="F30" s="709"/>
      <c r="G30" s="709"/>
      <c r="H30" s="709"/>
      <c r="I30" s="709"/>
      <c r="J30" s="709"/>
      <c r="K30" s="636" t="s">
        <v>130</v>
      </c>
      <c r="L30" s="813"/>
      <c r="M30" s="54"/>
      <c r="N30" s="38"/>
      <c r="O30" s="38"/>
      <c r="P30" s="38"/>
      <c r="Q30" s="38"/>
      <c r="R30" s="65"/>
      <c r="S30" s="38"/>
      <c r="T30" s="38"/>
      <c r="U30" s="38"/>
      <c r="V30" s="38"/>
      <c r="W30" s="38"/>
      <c r="X30" s="51"/>
      <c r="Y30" s="38"/>
      <c r="Z30" s="38"/>
      <c r="AA30" s="38"/>
      <c r="AB30" s="38"/>
      <c r="AC30" s="38"/>
      <c r="AD30" s="94"/>
      <c r="AE30" s="601" t="s">
        <v>131</v>
      </c>
      <c r="AF30" s="628"/>
      <c r="AG30" s="628"/>
      <c r="AH30" s="628"/>
      <c r="AI30" s="628"/>
      <c r="AJ30" s="628"/>
      <c r="AK30" s="628"/>
      <c r="AL30" s="628"/>
      <c r="AM30" s="628"/>
      <c r="AN30" s="628"/>
      <c r="AO30" s="628"/>
      <c r="AP30" s="628"/>
      <c r="AQ30" s="628"/>
      <c r="AR30" s="628"/>
      <c r="AS30" s="628"/>
      <c r="AT30" s="628"/>
      <c r="AU30" s="628"/>
      <c r="AV30" s="636" t="s">
        <v>132</v>
      </c>
      <c r="AW30" s="813"/>
      <c r="AX30" s="38"/>
      <c r="AY30" s="38"/>
      <c r="AZ30" s="38"/>
      <c r="BA30" s="38"/>
      <c r="BB30" s="38"/>
      <c r="BC30" s="51"/>
      <c r="BD30" s="38"/>
      <c r="BE30" s="38"/>
      <c r="BF30" s="38"/>
      <c r="BG30" s="38"/>
      <c r="BH30" s="38"/>
      <c r="BI30" s="51"/>
      <c r="BJ30" s="38"/>
      <c r="BK30" s="38"/>
      <c r="BL30" s="38"/>
      <c r="BM30" s="38"/>
      <c r="BN30" s="38"/>
      <c r="BO30" s="51"/>
      <c r="BP30" s="121"/>
      <c r="BQ30" s="127"/>
    </row>
    <row r="31" spans="1:69" ht="12.75" x14ac:dyDescent="0.2">
      <c r="A31" s="24"/>
      <c r="B31" s="27"/>
      <c r="C31" s="710"/>
      <c r="D31" s="711"/>
      <c r="E31" s="711"/>
      <c r="F31" s="711"/>
      <c r="G31" s="711"/>
      <c r="H31" s="711"/>
      <c r="I31" s="711"/>
      <c r="J31" s="711"/>
      <c r="K31" s="576"/>
      <c r="L31" s="577"/>
      <c r="M31" s="55"/>
      <c r="N31" s="610"/>
      <c r="O31" s="615"/>
      <c r="P31" s="615"/>
      <c r="Q31" s="611"/>
      <c r="R31" s="66"/>
      <c r="S31" s="38"/>
      <c r="T31" s="610"/>
      <c r="U31" s="615"/>
      <c r="V31" s="615"/>
      <c r="W31" s="611"/>
      <c r="X31" s="61"/>
      <c r="Y31" s="42"/>
      <c r="Z31" s="610"/>
      <c r="AA31" s="615"/>
      <c r="AB31" s="615"/>
      <c r="AC31" s="611"/>
      <c r="AD31" s="94"/>
      <c r="AE31" s="571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668"/>
      <c r="AS31" s="668"/>
      <c r="AT31" s="668"/>
      <c r="AU31" s="668"/>
      <c r="AV31" s="726"/>
      <c r="AW31" s="577"/>
      <c r="AX31" s="38"/>
      <c r="AY31" s="597" t="str">
        <f>IF(COUNT(AY25,AY28)&lt;2,"",AY25-AY28)</f>
        <v/>
      </c>
      <c r="AZ31" s="598"/>
      <c r="BA31" s="598"/>
      <c r="BB31" s="599"/>
      <c r="BC31" s="63"/>
      <c r="BD31" s="42"/>
      <c r="BE31" s="597" t="str">
        <f>IF(COUNT(BE25,BE28)&lt;2,"",BE25-BE28)</f>
        <v/>
      </c>
      <c r="BF31" s="598"/>
      <c r="BG31" s="598"/>
      <c r="BH31" s="599"/>
      <c r="BI31" s="61"/>
      <c r="BJ31" s="42"/>
      <c r="BK31" s="597" t="str">
        <f>IF(COUNT(BK25,BK28)&lt;2,"",BK25-BK28)</f>
        <v/>
      </c>
      <c r="BL31" s="598"/>
      <c r="BM31" s="598"/>
      <c r="BN31" s="599"/>
      <c r="BO31" s="51"/>
      <c r="BP31" s="121"/>
      <c r="BQ31" s="127"/>
    </row>
    <row r="32" spans="1:69" ht="5.0999999999999996" customHeight="1" x14ac:dyDescent="0.2">
      <c r="A32" s="24"/>
      <c r="B32" s="27"/>
      <c r="C32" s="712"/>
      <c r="D32" s="713"/>
      <c r="E32" s="713"/>
      <c r="F32" s="713"/>
      <c r="G32" s="713"/>
      <c r="H32" s="713"/>
      <c r="I32" s="713"/>
      <c r="J32" s="713"/>
      <c r="K32" s="578"/>
      <c r="L32" s="579"/>
      <c r="M32" s="56"/>
      <c r="N32" s="38"/>
      <c r="O32" s="38"/>
      <c r="P32" s="38"/>
      <c r="Q32" s="38"/>
      <c r="R32" s="67"/>
      <c r="S32" s="38"/>
      <c r="T32" s="38"/>
      <c r="U32" s="38"/>
      <c r="V32" s="38"/>
      <c r="W32" s="38"/>
      <c r="X32" s="38"/>
      <c r="Y32" s="42"/>
      <c r="Z32" s="38"/>
      <c r="AA32" s="38"/>
      <c r="AB32" s="38"/>
      <c r="AC32" s="38"/>
      <c r="AD32" s="94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  <c r="AO32" s="575"/>
      <c r="AP32" s="575"/>
      <c r="AQ32" s="575"/>
      <c r="AR32" s="575"/>
      <c r="AS32" s="575"/>
      <c r="AT32" s="575"/>
      <c r="AU32" s="575"/>
      <c r="AV32" s="578"/>
      <c r="AW32" s="579"/>
      <c r="AX32" s="43"/>
      <c r="AY32" s="45"/>
      <c r="AZ32" s="45"/>
      <c r="BA32" s="45"/>
      <c r="BB32" s="45"/>
      <c r="BC32" s="45"/>
      <c r="BD32" s="43"/>
      <c r="BE32" s="45"/>
      <c r="BF32" s="45"/>
      <c r="BG32" s="45"/>
      <c r="BH32" s="45"/>
      <c r="BI32" s="45"/>
      <c r="BJ32" s="43"/>
      <c r="BK32" s="45"/>
      <c r="BL32" s="45"/>
      <c r="BM32" s="45"/>
      <c r="BN32" s="45"/>
      <c r="BO32" s="52"/>
      <c r="BP32" s="121"/>
      <c r="BQ32" s="127"/>
    </row>
    <row r="33" spans="1:69" ht="5.0999999999999996" customHeight="1" x14ac:dyDescent="0.2">
      <c r="A33" s="24"/>
      <c r="B33" s="27"/>
      <c r="C33" s="823" t="s">
        <v>133</v>
      </c>
      <c r="D33" s="709"/>
      <c r="E33" s="709"/>
      <c r="F33" s="709"/>
      <c r="G33" s="709"/>
      <c r="H33" s="709"/>
      <c r="I33" s="709"/>
      <c r="J33" s="709"/>
      <c r="K33" s="636" t="s">
        <v>134</v>
      </c>
      <c r="L33" s="813"/>
      <c r="M33" s="57"/>
      <c r="N33" s="44"/>
      <c r="O33" s="44"/>
      <c r="P33" s="44"/>
      <c r="Q33" s="44"/>
      <c r="R33" s="68"/>
      <c r="S33" s="44"/>
      <c r="T33" s="44"/>
      <c r="U33" s="44"/>
      <c r="V33" s="44"/>
      <c r="W33" s="44"/>
      <c r="X33" s="44"/>
      <c r="Y33" s="41"/>
      <c r="Z33" s="44"/>
      <c r="AA33" s="44"/>
      <c r="AB33" s="44"/>
      <c r="AC33" s="44"/>
      <c r="AD33" s="93"/>
      <c r="AE33" s="601" t="s">
        <v>135</v>
      </c>
      <c r="AF33" s="635"/>
      <c r="AG33" s="635"/>
      <c r="AH33" s="635"/>
      <c r="AI33" s="635"/>
      <c r="AJ33" s="635"/>
      <c r="AK33" s="635"/>
      <c r="AL33" s="635"/>
      <c r="AM33" s="635"/>
      <c r="AN33" s="635"/>
      <c r="AO33" s="635"/>
      <c r="AP33" s="635"/>
      <c r="AQ33" s="635"/>
      <c r="AR33" s="635"/>
      <c r="AS33" s="635"/>
      <c r="AT33" s="635"/>
      <c r="AU33" s="635"/>
      <c r="AV33" s="636" t="s">
        <v>136</v>
      </c>
      <c r="AW33" s="814"/>
      <c r="AX33" s="104"/>
      <c r="AY33" s="44"/>
      <c r="AZ33" s="44"/>
      <c r="BA33" s="44"/>
      <c r="BB33" s="44"/>
      <c r="BC33" s="44"/>
      <c r="BD33" s="41"/>
      <c r="BE33" s="44"/>
      <c r="BF33" s="44"/>
      <c r="BG33" s="44"/>
      <c r="BH33" s="44"/>
      <c r="BI33" s="44"/>
      <c r="BJ33" s="41"/>
      <c r="BK33" s="44"/>
      <c r="BL33" s="44"/>
      <c r="BM33" s="44"/>
      <c r="BN33" s="44"/>
      <c r="BO33" s="53"/>
      <c r="BP33" s="121"/>
      <c r="BQ33" s="127"/>
    </row>
    <row r="34" spans="1:69" ht="12.75" x14ac:dyDescent="0.2">
      <c r="A34" s="24"/>
      <c r="B34" s="27"/>
      <c r="C34" s="710"/>
      <c r="D34" s="711"/>
      <c r="E34" s="711"/>
      <c r="F34" s="711"/>
      <c r="G34" s="711"/>
      <c r="H34" s="711"/>
      <c r="I34" s="711"/>
      <c r="J34" s="711"/>
      <c r="K34" s="576"/>
      <c r="L34" s="577"/>
      <c r="M34" s="58"/>
      <c r="N34" s="610"/>
      <c r="O34" s="615"/>
      <c r="P34" s="615"/>
      <c r="Q34" s="611"/>
      <c r="R34" s="69"/>
      <c r="S34" s="63"/>
      <c r="T34" s="610"/>
      <c r="U34" s="615"/>
      <c r="V34" s="615"/>
      <c r="W34" s="611"/>
      <c r="X34" s="61"/>
      <c r="Y34" s="77"/>
      <c r="Z34" s="610"/>
      <c r="AA34" s="615"/>
      <c r="AB34" s="615"/>
      <c r="AC34" s="611"/>
      <c r="AD34" s="96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  <c r="AO34" s="572"/>
      <c r="AP34" s="572"/>
      <c r="AQ34" s="572"/>
      <c r="AR34" s="572"/>
      <c r="AS34" s="572"/>
      <c r="AT34" s="572"/>
      <c r="AU34" s="572"/>
      <c r="AV34" s="648"/>
      <c r="AW34" s="649"/>
      <c r="AX34" s="63"/>
      <c r="AY34" s="704" t="str">
        <f>IF(OR(COUNT(AY22,AY31)&lt;2,AY31=0),"",AY22/AY31)</f>
        <v/>
      </c>
      <c r="AZ34" s="705"/>
      <c r="BA34" s="705"/>
      <c r="BB34" s="706"/>
      <c r="BC34" s="63"/>
      <c r="BD34" s="107"/>
      <c r="BE34" s="704" t="str">
        <f>IF(OR(COUNT(BE22,BE31)&lt;2,BE31=0),"",BE22/BE31)</f>
        <v/>
      </c>
      <c r="BF34" s="705"/>
      <c r="BG34" s="705"/>
      <c r="BH34" s="706"/>
      <c r="BI34" s="63"/>
      <c r="BJ34" s="107"/>
      <c r="BK34" s="704" t="str">
        <f>IF(OR(COUNT(BK22,BK31)&lt;2,BK31=0),"",BK22/BK31)</f>
        <v/>
      </c>
      <c r="BL34" s="705"/>
      <c r="BM34" s="705"/>
      <c r="BN34" s="706"/>
      <c r="BO34" s="51"/>
      <c r="BP34" s="121"/>
      <c r="BQ34" s="127"/>
    </row>
    <row r="35" spans="1:69" ht="5.0999999999999996" customHeight="1" x14ac:dyDescent="0.2">
      <c r="A35" s="24"/>
      <c r="B35" s="27"/>
      <c r="C35" s="712"/>
      <c r="D35" s="713"/>
      <c r="E35" s="713"/>
      <c r="F35" s="713"/>
      <c r="G35" s="713"/>
      <c r="H35" s="713"/>
      <c r="I35" s="713"/>
      <c r="J35" s="713"/>
      <c r="K35" s="578"/>
      <c r="L35" s="579"/>
      <c r="M35" s="59"/>
      <c r="N35" s="60"/>
      <c r="O35" s="60"/>
      <c r="P35" s="60"/>
      <c r="Q35" s="60"/>
      <c r="R35" s="70"/>
      <c r="S35" s="71"/>
      <c r="T35" s="60"/>
      <c r="U35" s="60"/>
      <c r="V35" s="60"/>
      <c r="W35" s="60"/>
      <c r="X35" s="60"/>
      <c r="Y35" s="78"/>
      <c r="Z35" s="60"/>
      <c r="AA35" s="60"/>
      <c r="AB35" s="60"/>
      <c r="AC35" s="60"/>
      <c r="AD35" s="97"/>
      <c r="AE35" s="546"/>
      <c r="AF35" s="546"/>
      <c r="AG35" s="546"/>
      <c r="AH35" s="546"/>
      <c r="AI35" s="546"/>
      <c r="AJ35" s="546"/>
      <c r="AK35" s="546"/>
      <c r="AL35" s="546"/>
      <c r="AM35" s="546"/>
      <c r="AN35" s="546"/>
      <c r="AO35" s="546"/>
      <c r="AP35" s="546"/>
      <c r="AQ35" s="546"/>
      <c r="AR35" s="546"/>
      <c r="AS35" s="546"/>
      <c r="AT35" s="546"/>
      <c r="AU35" s="546"/>
      <c r="AV35" s="671"/>
      <c r="AW35" s="672"/>
      <c r="AX35" s="71"/>
      <c r="AY35" s="71"/>
      <c r="AZ35" s="71"/>
      <c r="BA35" s="71"/>
      <c r="BB35" s="71"/>
      <c r="BC35" s="71"/>
      <c r="BD35" s="108"/>
      <c r="BE35" s="71"/>
      <c r="BF35" s="71"/>
      <c r="BG35" s="71"/>
      <c r="BH35" s="71"/>
      <c r="BI35" s="71"/>
      <c r="BJ35" s="108"/>
      <c r="BK35" s="71"/>
      <c r="BL35" s="71"/>
      <c r="BM35" s="71"/>
      <c r="BN35" s="71"/>
      <c r="BO35" s="52"/>
      <c r="BP35" s="121"/>
      <c r="BQ35" s="127"/>
    </row>
    <row r="36" spans="1:69" ht="5.0999999999999996" customHeight="1" x14ac:dyDescent="0.2">
      <c r="A36" s="24"/>
      <c r="B36" s="27"/>
      <c r="C36" s="823" t="s">
        <v>137</v>
      </c>
      <c r="D36" s="709"/>
      <c r="E36" s="709"/>
      <c r="F36" s="709"/>
      <c r="G36" s="709"/>
      <c r="H36" s="709"/>
      <c r="I36" s="709"/>
      <c r="J36" s="709"/>
      <c r="K36" s="636" t="s">
        <v>138</v>
      </c>
      <c r="L36" s="813"/>
      <c r="M36" s="58"/>
      <c r="N36" s="61"/>
      <c r="O36" s="61"/>
      <c r="P36" s="61"/>
      <c r="Q36" s="61"/>
      <c r="R36" s="68"/>
      <c r="S36" s="63"/>
      <c r="T36" s="61"/>
      <c r="U36" s="61"/>
      <c r="V36" s="61"/>
      <c r="W36" s="61"/>
      <c r="X36" s="61"/>
      <c r="Y36" s="77"/>
      <c r="Z36" s="61"/>
      <c r="AA36" s="61"/>
      <c r="AB36" s="61"/>
      <c r="AC36" s="61"/>
      <c r="AD36" s="96"/>
      <c r="AE36" s="722" t="s">
        <v>139</v>
      </c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 t="s">
        <v>63</v>
      </c>
      <c r="BC36" s="724"/>
      <c r="BD36" s="109"/>
      <c r="BE36" s="104"/>
      <c r="BF36" s="104"/>
      <c r="BG36" s="104"/>
      <c r="BH36" s="104"/>
      <c r="BI36" s="53"/>
      <c r="BJ36" s="104"/>
      <c r="BK36" s="104"/>
      <c r="BL36" s="104"/>
      <c r="BM36" s="104"/>
      <c r="BN36" s="104"/>
      <c r="BO36" s="53"/>
      <c r="BP36" s="121"/>
      <c r="BQ36" s="127"/>
    </row>
    <row r="37" spans="1:69" ht="12.75" x14ac:dyDescent="0.2">
      <c r="A37" s="24"/>
      <c r="B37" s="27"/>
      <c r="C37" s="710"/>
      <c r="D37" s="711"/>
      <c r="E37" s="711"/>
      <c r="F37" s="711"/>
      <c r="G37" s="711"/>
      <c r="H37" s="711"/>
      <c r="I37" s="711"/>
      <c r="J37" s="711"/>
      <c r="K37" s="576"/>
      <c r="L37" s="577"/>
      <c r="M37" s="58"/>
      <c r="N37" s="597" t="str">
        <f>IF(COUNT(N31,N34)&lt;2,"",N31-N34)</f>
        <v/>
      </c>
      <c r="O37" s="598"/>
      <c r="P37" s="598"/>
      <c r="Q37" s="599"/>
      <c r="R37" s="69"/>
      <c r="S37" s="63"/>
      <c r="T37" s="597" t="str">
        <f>IF(COUNT(T31,T34)&lt;2,"",T31-T34)</f>
        <v/>
      </c>
      <c r="U37" s="598"/>
      <c r="V37" s="598"/>
      <c r="W37" s="599"/>
      <c r="X37" s="61"/>
      <c r="Y37" s="77"/>
      <c r="Z37" s="597" t="str">
        <f>IF(COUNT(Z31,Z34)&lt;2,"",Z31-Z34)</f>
        <v/>
      </c>
      <c r="AA37" s="598"/>
      <c r="AB37" s="598"/>
      <c r="AC37" s="599"/>
      <c r="AD37" s="96"/>
      <c r="AE37" s="674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576"/>
      <c r="AS37" s="576"/>
      <c r="AT37" s="576"/>
      <c r="AU37" s="576"/>
      <c r="AV37" s="576"/>
      <c r="AW37" s="576"/>
      <c r="AX37" s="576"/>
      <c r="AY37" s="576"/>
      <c r="AZ37" s="576"/>
      <c r="BA37" s="576"/>
      <c r="BB37" s="648"/>
      <c r="BC37" s="648"/>
      <c r="BD37" s="110"/>
      <c r="BE37" s="704" t="str">
        <f>IF(COUNT(AY34,BE34,BK34)=0,"",SUM(AY34,BE34,BK34)/COUNT(AY34,BE34,BK34))</f>
        <v/>
      </c>
      <c r="BF37" s="705"/>
      <c r="BG37" s="705"/>
      <c r="BH37" s="706"/>
      <c r="BI37" s="51"/>
      <c r="BJ37" s="112"/>
      <c r="BK37" s="112"/>
      <c r="BL37" s="112"/>
      <c r="BM37" s="112"/>
      <c r="BN37" s="112"/>
      <c r="BO37" s="51"/>
      <c r="BP37" s="121"/>
      <c r="BQ37" s="127"/>
    </row>
    <row r="38" spans="1:69" ht="5.0999999999999996" customHeight="1" thickBot="1" x14ac:dyDescent="0.25">
      <c r="A38" s="24"/>
      <c r="B38" s="27"/>
      <c r="C38" s="712"/>
      <c r="D38" s="713"/>
      <c r="E38" s="713"/>
      <c r="F38" s="713"/>
      <c r="G38" s="713"/>
      <c r="H38" s="713"/>
      <c r="I38" s="713"/>
      <c r="J38" s="713"/>
      <c r="K38" s="578"/>
      <c r="L38" s="579"/>
      <c r="M38" s="59"/>
      <c r="N38" s="45"/>
      <c r="O38" s="45"/>
      <c r="P38" s="45"/>
      <c r="Q38" s="45"/>
      <c r="R38" s="70"/>
      <c r="S38" s="45"/>
      <c r="T38" s="45"/>
      <c r="U38" s="45"/>
      <c r="V38" s="45"/>
      <c r="W38" s="45"/>
      <c r="X38" s="45"/>
      <c r="Y38" s="43"/>
      <c r="Z38" s="45"/>
      <c r="AA38" s="45"/>
      <c r="AB38" s="45"/>
      <c r="AC38" s="45"/>
      <c r="AD38" s="95"/>
      <c r="AE38" s="723"/>
      <c r="AF38" s="669"/>
      <c r="AG38" s="669"/>
      <c r="AH38" s="669"/>
      <c r="AI38" s="669"/>
      <c r="AJ38" s="669"/>
      <c r="AK38" s="669"/>
      <c r="AL38" s="669"/>
      <c r="AM38" s="669"/>
      <c r="AN38" s="669"/>
      <c r="AO38" s="669"/>
      <c r="AP38" s="669"/>
      <c r="AQ38" s="669"/>
      <c r="AR38" s="669"/>
      <c r="AS38" s="669"/>
      <c r="AT38" s="669"/>
      <c r="AU38" s="669"/>
      <c r="AV38" s="669"/>
      <c r="AW38" s="669"/>
      <c r="AX38" s="669"/>
      <c r="AY38" s="669"/>
      <c r="AZ38" s="669"/>
      <c r="BA38" s="669"/>
      <c r="BB38" s="725"/>
      <c r="BC38" s="725"/>
      <c r="BD38" s="80"/>
      <c r="BE38" s="85"/>
      <c r="BF38" s="85"/>
      <c r="BG38" s="85"/>
      <c r="BH38" s="85"/>
      <c r="BI38" s="111"/>
      <c r="BJ38" s="85"/>
      <c r="BK38" s="85"/>
      <c r="BL38" s="85"/>
      <c r="BM38" s="85"/>
      <c r="BN38" s="85"/>
      <c r="BO38" s="111"/>
      <c r="BP38" s="123"/>
      <c r="BQ38" s="127"/>
    </row>
    <row r="39" spans="1:69" ht="5.0999999999999996" customHeight="1" thickTop="1" x14ac:dyDescent="0.2">
      <c r="A39" s="24"/>
      <c r="B39" s="27"/>
      <c r="C39" s="823" t="s">
        <v>140</v>
      </c>
      <c r="D39" s="709"/>
      <c r="E39" s="709"/>
      <c r="F39" s="709"/>
      <c r="G39" s="709"/>
      <c r="H39" s="709"/>
      <c r="I39" s="709"/>
      <c r="J39" s="709"/>
      <c r="K39" s="636" t="s">
        <v>141</v>
      </c>
      <c r="L39" s="813"/>
      <c r="M39" s="54"/>
      <c r="N39" s="44"/>
      <c r="O39" s="44"/>
      <c r="P39" s="44"/>
      <c r="Q39" s="44"/>
      <c r="R39" s="65"/>
      <c r="S39" s="44"/>
      <c r="T39" s="44"/>
      <c r="U39" s="44"/>
      <c r="V39" s="44"/>
      <c r="W39" s="44"/>
      <c r="X39" s="53"/>
      <c r="Y39" s="44"/>
      <c r="Z39" s="44"/>
      <c r="AA39" s="44"/>
      <c r="AB39" s="44"/>
      <c r="AC39" s="44"/>
      <c r="AD39" s="93"/>
      <c r="AE39" s="650"/>
      <c r="AF39" s="719"/>
      <c r="AG39" s="719"/>
      <c r="AH39" s="719"/>
      <c r="AI39" s="719"/>
      <c r="AJ39" s="719"/>
      <c r="AK39" s="719"/>
      <c r="AL39" s="719"/>
      <c r="AM39" s="719"/>
      <c r="AN39" s="719"/>
      <c r="AO39" s="719"/>
      <c r="AP39" s="719"/>
      <c r="AQ39" s="719"/>
      <c r="AR39" s="719"/>
      <c r="AS39" s="719"/>
      <c r="AT39" s="719"/>
      <c r="AU39" s="719"/>
      <c r="AV39" s="720"/>
      <c r="AW39" s="720"/>
      <c r="AX39" s="720"/>
      <c r="AY39" s="720"/>
      <c r="AZ39" s="720"/>
      <c r="BA39" s="720"/>
      <c r="BB39" s="720"/>
      <c r="BC39" s="720"/>
      <c r="BD39" s="720"/>
      <c r="BE39" s="720"/>
      <c r="BF39" s="720"/>
      <c r="BG39" s="720"/>
      <c r="BH39" s="720"/>
      <c r="BI39" s="720"/>
      <c r="BJ39" s="720"/>
      <c r="BK39" s="720"/>
      <c r="BL39" s="720"/>
      <c r="BM39" s="720"/>
      <c r="BN39" s="720"/>
      <c r="BO39" s="721"/>
      <c r="BP39" s="121"/>
      <c r="BQ39" s="127"/>
    </row>
    <row r="40" spans="1:69" ht="12.75" customHeight="1" x14ac:dyDescent="0.2">
      <c r="A40" s="24"/>
      <c r="B40" s="27"/>
      <c r="C40" s="710"/>
      <c r="D40" s="711"/>
      <c r="E40" s="711"/>
      <c r="F40" s="711"/>
      <c r="G40" s="711"/>
      <c r="H40" s="711"/>
      <c r="I40" s="711"/>
      <c r="J40" s="711"/>
      <c r="K40" s="576"/>
      <c r="L40" s="577"/>
      <c r="M40" s="55"/>
      <c r="N40" s="597" t="str">
        <f>IF(COUNT(N28,N37)&lt;2,"",N28-N37)</f>
        <v/>
      </c>
      <c r="O40" s="598"/>
      <c r="P40" s="598"/>
      <c r="Q40" s="599"/>
      <c r="R40" s="66"/>
      <c r="S40" s="38"/>
      <c r="T40" s="597" t="str">
        <f>IF(COUNT(T28,T37)&lt;2,"",T28-T37)</f>
        <v/>
      </c>
      <c r="U40" s="598"/>
      <c r="V40" s="598"/>
      <c r="W40" s="599"/>
      <c r="X40" s="64"/>
      <c r="Y40" s="38"/>
      <c r="Z40" s="597" t="str">
        <f>IF(COUNT(Z28,Z37)&lt;2,"",Z28-Z37)</f>
        <v/>
      </c>
      <c r="AA40" s="598"/>
      <c r="AB40" s="598"/>
      <c r="AC40" s="599"/>
      <c r="AD40" s="94"/>
      <c r="AE40" s="653"/>
      <c r="AF40" s="654"/>
      <c r="AG40" s="654"/>
      <c r="AH40" s="654"/>
      <c r="AI40" s="654"/>
      <c r="AJ40" s="654"/>
      <c r="AK40" s="654"/>
      <c r="AL40" s="654"/>
      <c r="AM40" s="654"/>
      <c r="AN40" s="654"/>
      <c r="AO40" s="654"/>
      <c r="AP40" s="654"/>
      <c r="AQ40" s="654"/>
      <c r="AR40" s="654"/>
      <c r="AS40" s="654"/>
      <c r="AT40" s="654"/>
      <c r="AU40" s="654"/>
      <c r="AV40" s="714"/>
      <c r="AW40" s="714"/>
      <c r="AX40" s="714"/>
      <c r="AY40" s="714"/>
      <c r="AZ40" s="714"/>
      <c r="BA40" s="714"/>
      <c r="BB40" s="714"/>
      <c r="BC40" s="714"/>
      <c r="BD40" s="714"/>
      <c r="BE40" s="714"/>
      <c r="BF40" s="714"/>
      <c r="BG40" s="714"/>
      <c r="BH40" s="714"/>
      <c r="BI40" s="714"/>
      <c r="BJ40" s="714"/>
      <c r="BK40" s="714"/>
      <c r="BL40" s="714"/>
      <c r="BM40" s="714"/>
      <c r="BN40" s="714"/>
      <c r="BO40" s="681"/>
      <c r="BP40" s="121"/>
      <c r="BQ40" s="127"/>
    </row>
    <row r="41" spans="1:69" ht="5.0999999999999996" customHeight="1" x14ac:dyDescent="0.2">
      <c r="A41" s="24"/>
      <c r="B41" s="27"/>
      <c r="C41" s="712"/>
      <c r="D41" s="713"/>
      <c r="E41" s="713"/>
      <c r="F41" s="713"/>
      <c r="G41" s="713"/>
      <c r="H41" s="713"/>
      <c r="I41" s="713"/>
      <c r="J41" s="713"/>
      <c r="K41" s="578"/>
      <c r="L41" s="579"/>
      <c r="M41" s="56"/>
      <c r="N41" s="45"/>
      <c r="O41" s="45"/>
      <c r="P41" s="45"/>
      <c r="Q41" s="45"/>
      <c r="R41" s="67"/>
      <c r="S41" s="45"/>
      <c r="T41" s="45"/>
      <c r="U41" s="45"/>
      <c r="V41" s="45"/>
      <c r="W41" s="45"/>
      <c r="X41" s="52"/>
      <c r="Y41" s="45"/>
      <c r="Z41" s="45"/>
      <c r="AA41" s="45"/>
      <c r="AB41" s="45"/>
      <c r="AC41" s="45"/>
      <c r="AD41" s="95"/>
      <c r="AE41" s="656"/>
      <c r="AF41" s="657"/>
      <c r="AG41" s="657"/>
      <c r="AH41" s="657"/>
      <c r="AI41" s="657"/>
      <c r="AJ41" s="657"/>
      <c r="AK41" s="657"/>
      <c r="AL41" s="657"/>
      <c r="AM41" s="657"/>
      <c r="AN41" s="657"/>
      <c r="AO41" s="657"/>
      <c r="AP41" s="657"/>
      <c r="AQ41" s="657"/>
      <c r="AR41" s="657"/>
      <c r="AS41" s="657"/>
      <c r="AT41" s="657"/>
      <c r="AU41" s="657"/>
      <c r="AV41" s="381"/>
      <c r="AW41" s="381"/>
      <c r="AX41" s="381"/>
      <c r="AY41" s="381"/>
      <c r="AZ41" s="381"/>
      <c r="BA41" s="381"/>
      <c r="BB41" s="381"/>
      <c r="BC41" s="381"/>
      <c r="BD41" s="381"/>
      <c r="BE41" s="381"/>
      <c r="BF41" s="381"/>
      <c r="BG41" s="381"/>
      <c r="BH41" s="381"/>
      <c r="BI41" s="381"/>
      <c r="BJ41" s="381"/>
      <c r="BK41" s="381"/>
      <c r="BL41" s="381"/>
      <c r="BM41" s="381"/>
      <c r="BN41" s="381"/>
      <c r="BO41" s="682"/>
      <c r="BP41" s="124"/>
      <c r="BQ41" s="127"/>
    </row>
    <row r="42" spans="1:69" ht="5.0999999999999996" customHeight="1" x14ac:dyDescent="0.2">
      <c r="A42" s="24"/>
      <c r="B42" s="27"/>
      <c r="C42" s="823" t="s">
        <v>142</v>
      </c>
      <c r="D42" s="709"/>
      <c r="E42" s="709"/>
      <c r="F42" s="709"/>
      <c r="G42" s="709"/>
      <c r="H42" s="709"/>
      <c r="I42" s="709"/>
      <c r="J42" s="709"/>
      <c r="K42" s="636" t="s">
        <v>143</v>
      </c>
      <c r="L42" s="813"/>
      <c r="M42" s="55"/>
      <c r="N42" s="38"/>
      <c r="O42" s="38"/>
      <c r="P42" s="38"/>
      <c r="Q42" s="38"/>
      <c r="R42" s="65"/>
      <c r="S42" s="38"/>
      <c r="T42" s="38"/>
      <c r="U42" s="38"/>
      <c r="V42" s="38"/>
      <c r="W42" s="38"/>
      <c r="X42" s="51"/>
      <c r="Y42" s="38"/>
      <c r="Z42" s="38"/>
      <c r="AA42" s="38"/>
      <c r="AB42" s="38"/>
      <c r="AC42" s="38"/>
      <c r="AD42" s="94"/>
      <c r="AE42" s="674" t="s">
        <v>144</v>
      </c>
      <c r="AF42" s="714"/>
      <c r="AG42" s="714"/>
      <c r="AH42" s="714"/>
      <c r="AI42" s="714"/>
      <c r="AJ42" s="714"/>
      <c r="AK42" s="714"/>
      <c r="AL42" s="714"/>
      <c r="AM42" s="714"/>
      <c r="AN42" s="714"/>
      <c r="AO42" s="714"/>
      <c r="AP42" s="714"/>
      <c r="AQ42" s="714"/>
      <c r="AR42" s="714"/>
      <c r="AS42" s="714"/>
      <c r="AT42" s="714"/>
      <c r="AU42" s="714"/>
      <c r="AV42" s="714"/>
      <c r="AW42" s="714"/>
      <c r="AX42" s="714"/>
      <c r="AY42" s="714"/>
      <c r="AZ42" s="714"/>
      <c r="BA42" s="714"/>
      <c r="BB42" s="714"/>
      <c r="BC42" s="714"/>
      <c r="BD42" s="714"/>
      <c r="BE42" s="714"/>
      <c r="BF42" s="714"/>
      <c r="BG42" s="714"/>
      <c r="BH42" s="636" t="s">
        <v>68</v>
      </c>
      <c r="BI42" s="817"/>
      <c r="BJ42" s="63"/>
      <c r="BK42" s="104"/>
      <c r="BL42" s="114"/>
      <c r="BM42" s="114"/>
      <c r="BN42" s="114"/>
      <c r="BO42" s="115"/>
      <c r="BP42" s="121"/>
      <c r="BQ42" s="127"/>
    </row>
    <row r="43" spans="1:69" ht="12.75" customHeight="1" x14ac:dyDescent="0.2">
      <c r="A43" s="24"/>
      <c r="B43" s="27"/>
      <c r="C43" s="710"/>
      <c r="D43" s="711"/>
      <c r="E43" s="711"/>
      <c r="F43" s="711"/>
      <c r="G43" s="711"/>
      <c r="H43" s="711"/>
      <c r="I43" s="711"/>
      <c r="J43" s="711"/>
      <c r="K43" s="576"/>
      <c r="L43" s="577"/>
      <c r="M43" s="55"/>
      <c r="N43" s="704" t="str">
        <f>IF(OR(COUNT(N28,N40)&lt;2,N40=0),"",N28/N40)</f>
        <v/>
      </c>
      <c r="O43" s="705"/>
      <c r="P43" s="705"/>
      <c r="Q43" s="706"/>
      <c r="R43" s="66"/>
      <c r="S43" s="38"/>
      <c r="T43" s="704" t="str">
        <f>IF(OR(COUNT(T28,T40)&lt;2,T40=0),"",T28/T40)</f>
        <v/>
      </c>
      <c r="U43" s="705"/>
      <c r="V43" s="705"/>
      <c r="W43" s="706"/>
      <c r="X43" s="64"/>
      <c r="Y43" s="38"/>
      <c r="Z43" s="704" t="str">
        <f>IF(OR(COUNT(Z28,Z40)&lt;2,Z40=0),"",Z28/Z40)</f>
        <v/>
      </c>
      <c r="AA43" s="705"/>
      <c r="AB43" s="705"/>
      <c r="AC43" s="706"/>
      <c r="AD43" s="94"/>
      <c r="AE43" s="715"/>
      <c r="AF43" s="714"/>
      <c r="AG43" s="714"/>
      <c r="AH43" s="714"/>
      <c r="AI43" s="714"/>
      <c r="AJ43" s="714"/>
      <c r="AK43" s="714"/>
      <c r="AL43" s="714"/>
      <c r="AM43" s="714"/>
      <c r="AN43" s="714"/>
      <c r="AO43" s="714"/>
      <c r="AP43" s="714"/>
      <c r="AQ43" s="714"/>
      <c r="AR43" s="714"/>
      <c r="AS43" s="714"/>
      <c r="AT43" s="714"/>
      <c r="AU43" s="714"/>
      <c r="AV43" s="714"/>
      <c r="AW43" s="714"/>
      <c r="AX43" s="714"/>
      <c r="AY43" s="714"/>
      <c r="AZ43" s="714"/>
      <c r="BA43" s="714"/>
      <c r="BB43" s="714"/>
      <c r="BC43" s="714"/>
      <c r="BD43" s="714"/>
      <c r="BE43" s="714"/>
      <c r="BF43" s="714"/>
      <c r="BG43" s="714"/>
      <c r="BH43" s="714"/>
      <c r="BI43" s="681"/>
      <c r="BJ43" s="63"/>
      <c r="BK43" s="820" t="str">
        <f>IF(OR(COUNT(T46,BE37)&lt;2,T46=0),"",((T46-BE37)/T46)*100)</f>
        <v/>
      </c>
      <c r="BL43" s="695"/>
      <c r="BM43" s="695"/>
      <c r="BN43" s="821"/>
      <c r="BO43" s="116"/>
      <c r="BP43" s="121"/>
      <c r="BQ43" s="127"/>
    </row>
    <row r="44" spans="1:69" ht="5.0999999999999996" customHeight="1" x14ac:dyDescent="0.2">
      <c r="A44" s="24"/>
      <c r="B44" s="27"/>
      <c r="C44" s="712"/>
      <c r="D44" s="713"/>
      <c r="E44" s="713"/>
      <c r="F44" s="713"/>
      <c r="G44" s="713"/>
      <c r="H44" s="713"/>
      <c r="I44" s="713"/>
      <c r="J44" s="713"/>
      <c r="K44" s="578"/>
      <c r="L44" s="579"/>
      <c r="M44" s="56"/>
      <c r="N44" s="62"/>
      <c r="O44" s="62"/>
      <c r="P44" s="62"/>
      <c r="Q44" s="62"/>
      <c r="R44" s="67"/>
      <c r="S44" s="45"/>
      <c r="T44" s="45"/>
      <c r="U44" s="45"/>
      <c r="V44" s="45"/>
      <c r="W44" s="45"/>
      <c r="X44" s="52"/>
      <c r="Y44" s="45"/>
      <c r="Z44" s="45"/>
      <c r="AA44" s="45"/>
      <c r="AB44" s="45"/>
      <c r="AC44" s="45"/>
      <c r="AD44" s="95"/>
      <c r="AE44" s="715"/>
      <c r="AF44" s="714"/>
      <c r="AG44" s="714"/>
      <c r="AH44" s="714"/>
      <c r="AI44" s="714"/>
      <c r="AJ44" s="714"/>
      <c r="AK44" s="714"/>
      <c r="AL44" s="714"/>
      <c r="AM44" s="714"/>
      <c r="AN44" s="714"/>
      <c r="AO44" s="714"/>
      <c r="AP44" s="714"/>
      <c r="AQ44" s="714"/>
      <c r="AR44" s="714"/>
      <c r="AS44" s="714"/>
      <c r="AT44" s="714"/>
      <c r="AU44" s="714"/>
      <c r="AV44" s="714"/>
      <c r="AW44" s="714"/>
      <c r="AX44" s="714"/>
      <c r="AY44" s="714"/>
      <c r="AZ44" s="714"/>
      <c r="BA44" s="714"/>
      <c r="BB44" s="714"/>
      <c r="BC44" s="714"/>
      <c r="BD44" s="714"/>
      <c r="BE44" s="714"/>
      <c r="BF44" s="714"/>
      <c r="BG44" s="714"/>
      <c r="BH44" s="714"/>
      <c r="BI44" s="681"/>
      <c r="BJ44" s="63"/>
      <c r="BK44" s="697"/>
      <c r="BL44" s="339"/>
      <c r="BM44" s="339"/>
      <c r="BN44" s="698"/>
      <c r="BO44" s="116"/>
      <c r="BP44" s="121"/>
      <c r="BQ44" s="127"/>
    </row>
    <row r="45" spans="1:69" ht="5.0999999999999996" customHeight="1" x14ac:dyDescent="0.2">
      <c r="A45" s="24"/>
      <c r="B45" s="27"/>
      <c r="C45" s="822" t="s">
        <v>145</v>
      </c>
      <c r="D45" s="636"/>
      <c r="E45" s="636"/>
      <c r="F45" s="636"/>
      <c r="G45" s="636"/>
      <c r="H45" s="636"/>
      <c r="I45" s="636"/>
      <c r="J45" s="636"/>
      <c r="K45" s="636"/>
      <c r="L45" s="636"/>
      <c r="M45" s="636"/>
      <c r="N45" s="636"/>
      <c r="O45" s="636"/>
      <c r="P45" s="636"/>
      <c r="Q45" s="636" t="s">
        <v>108</v>
      </c>
      <c r="R45" s="813"/>
      <c r="S45" s="72"/>
      <c r="T45" s="72"/>
      <c r="U45" s="72"/>
      <c r="V45" s="72"/>
      <c r="W45" s="72"/>
      <c r="X45" s="65"/>
      <c r="Y45" s="41"/>
      <c r="Z45" s="38"/>
      <c r="AA45" s="38"/>
      <c r="AB45" s="38"/>
      <c r="AC45" s="38"/>
      <c r="AD45" s="93"/>
      <c r="AE45" s="715"/>
      <c r="AF45" s="714"/>
      <c r="AG45" s="714"/>
      <c r="AH45" s="714"/>
      <c r="AI45" s="714"/>
      <c r="AJ45" s="714"/>
      <c r="AK45" s="714"/>
      <c r="AL45" s="714"/>
      <c r="AM45" s="714"/>
      <c r="AN45" s="714"/>
      <c r="AO45" s="714"/>
      <c r="AP45" s="714"/>
      <c r="AQ45" s="714"/>
      <c r="AR45" s="714"/>
      <c r="AS45" s="714"/>
      <c r="AT45" s="714"/>
      <c r="AU45" s="714"/>
      <c r="AV45" s="714"/>
      <c r="AW45" s="714"/>
      <c r="AX45" s="714"/>
      <c r="AY45" s="714"/>
      <c r="AZ45" s="714"/>
      <c r="BA45" s="714"/>
      <c r="BB45" s="714"/>
      <c r="BC45" s="714"/>
      <c r="BD45" s="714"/>
      <c r="BE45" s="714"/>
      <c r="BF45" s="714"/>
      <c r="BG45" s="714"/>
      <c r="BH45" s="714"/>
      <c r="BI45" s="681"/>
      <c r="BJ45" s="38"/>
      <c r="BK45" s="697"/>
      <c r="BL45" s="339"/>
      <c r="BM45" s="339"/>
      <c r="BN45" s="698"/>
      <c r="BO45" s="116"/>
      <c r="BP45" s="121"/>
      <c r="BQ45" s="127"/>
    </row>
    <row r="46" spans="1:69" ht="12.75" customHeight="1" x14ac:dyDescent="0.2">
      <c r="A46" s="24"/>
      <c r="B46" s="27"/>
      <c r="C46" s="643"/>
      <c r="D46" s="576"/>
      <c r="E46" s="576"/>
      <c r="F46" s="576"/>
      <c r="G46" s="576"/>
      <c r="H46" s="576"/>
      <c r="I46" s="576"/>
      <c r="J46" s="576"/>
      <c r="K46" s="576"/>
      <c r="L46" s="576"/>
      <c r="M46" s="576"/>
      <c r="N46" s="576"/>
      <c r="O46" s="576"/>
      <c r="P46" s="576"/>
      <c r="Q46" s="576"/>
      <c r="R46" s="577"/>
      <c r="S46" s="35"/>
      <c r="T46" s="704" t="str">
        <f>IF(COUNT(N43,T43,Z43)=0,"",SUM(N43,T43,Z43)/COUNT(N43,T43,Z43))</f>
        <v/>
      </c>
      <c r="U46" s="705"/>
      <c r="V46" s="705"/>
      <c r="W46" s="706"/>
      <c r="X46" s="66"/>
      <c r="Y46" s="79"/>
      <c r="Z46" s="35"/>
      <c r="AA46" s="35"/>
      <c r="AB46" s="35"/>
      <c r="AC46" s="35"/>
      <c r="AD46" s="94"/>
      <c r="AE46" s="715"/>
      <c r="AF46" s="714"/>
      <c r="AG46" s="714"/>
      <c r="AH46" s="714"/>
      <c r="AI46" s="714"/>
      <c r="AJ46" s="714"/>
      <c r="AK46" s="714"/>
      <c r="AL46" s="714"/>
      <c r="AM46" s="714"/>
      <c r="AN46" s="714"/>
      <c r="AO46" s="714"/>
      <c r="AP46" s="714"/>
      <c r="AQ46" s="714"/>
      <c r="AR46" s="714"/>
      <c r="AS46" s="714"/>
      <c r="AT46" s="714"/>
      <c r="AU46" s="714"/>
      <c r="AV46" s="714"/>
      <c r="AW46" s="714"/>
      <c r="AX46" s="714"/>
      <c r="AY46" s="714"/>
      <c r="AZ46" s="714"/>
      <c r="BA46" s="714"/>
      <c r="BB46" s="714"/>
      <c r="BC46" s="714"/>
      <c r="BD46" s="714"/>
      <c r="BE46" s="714"/>
      <c r="BF46" s="714"/>
      <c r="BG46" s="714"/>
      <c r="BH46" s="714"/>
      <c r="BI46" s="681"/>
      <c r="BJ46" s="38"/>
      <c r="BK46" s="699"/>
      <c r="BL46" s="700"/>
      <c r="BM46" s="700"/>
      <c r="BN46" s="701"/>
      <c r="BO46" s="116"/>
      <c r="BP46" s="121"/>
      <c r="BQ46" s="127"/>
    </row>
    <row r="47" spans="1:69" ht="5.0999999999999996" customHeight="1" thickBot="1" x14ac:dyDescent="0.25">
      <c r="A47" s="24"/>
      <c r="B47" s="29"/>
      <c r="C47" s="703"/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69"/>
      <c r="R47" s="670"/>
      <c r="S47" s="73"/>
      <c r="T47" s="73"/>
      <c r="U47" s="73"/>
      <c r="V47" s="73"/>
      <c r="W47" s="73"/>
      <c r="X47" s="76"/>
      <c r="Y47" s="80"/>
      <c r="Z47" s="85"/>
      <c r="AA47" s="85"/>
      <c r="AB47" s="85"/>
      <c r="AC47" s="85"/>
      <c r="AD47" s="98"/>
      <c r="AE47" s="716"/>
      <c r="AF47" s="717"/>
      <c r="AG47" s="717"/>
      <c r="AH47" s="717"/>
      <c r="AI47" s="717"/>
      <c r="AJ47" s="717"/>
      <c r="AK47" s="717"/>
      <c r="AL47" s="717"/>
      <c r="AM47" s="717"/>
      <c r="AN47" s="717"/>
      <c r="AO47" s="717"/>
      <c r="AP47" s="717"/>
      <c r="AQ47" s="717"/>
      <c r="AR47" s="717"/>
      <c r="AS47" s="717"/>
      <c r="AT47" s="717"/>
      <c r="AU47" s="717"/>
      <c r="AV47" s="717"/>
      <c r="AW47" s="717"/>
      <c r="AX47" s="717"/>
      <c r="AY47" s="717"/>
      <c r="AZ47" s="717"/>
      <c r="BA47" s="717"/>
      <c r="BB47" s="717"/>
      <c r="BC47" s="717"/>
      <c r="BD47" s="717"/>
      <c r="BE47" s="717"/>
      <c r="BF47" s="717"/>
      <c r="BG47" s="717"/>
      <c r="BH47" s="717"/>
      <c r="BI47" s="718"/>
      <c r="BJ47" s="85"/>
      <c r="BK47" s="85"/>
      <c r="BL47" s="85"/>
      <c r="BM47" s="85"/>
      <c r="BN47" s="85"/>
      <c r="BO47" s="111"/>
      <c r="BP47" s="123"/>
      <c r="BQ47" s="127"/>
    </row>
    <row r="48" spans="1:69" ht="13.5" thickTop="1" x14ac:dyDescent="0.2">
      <c r="A48" s="24"/>
      <c r="B48" s="27"/>
      <c r="C48" s="643" t="s">
        <v>146</v>
      </c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76"/>
      <c r="P48" s="576"/>
      <c r="Q48" s="576"/>
      <c r="R48" s="576"/>
      <c r="S48" s="576"/>
      <c r="T48" s="576"/>
      <c r="U48" s="576"/>
      <c r="V48" s="576"/>
      <c r="W48" s="576"/>
      <c r="X48" s="576"/>
      <c r="Y48" s="576"/>
      <c r="Z48" s="576"/>
      <c r="AA48" s="576"/>
      <c r="AB48" s="576"/>
      <c r="AC48" s="576"/>
      <c r="AD48" s="576"/>
      <c r="AE48" s="650" t="s">
        <v>28</v>
      </c>
      <c r="AF48" s="642"/>
      <c r="AG48" s="642"/>
      <c r="AH48" s="642"/>
      <c r="AI48" s="642"/>
      <c r="AJ48" s="642"/>
      <c r="AK48" s="642"/>
      <c r="AL48" s="642"/>
      <c r="AM48" s="642"/>
      <c r="AN48" s="642"/>
      <c r="AO48" s="642"/>
      <c r="AP48" s="642"/>
      <c r="AQ48" s="642"/>
      <c r="AR48" s="642"/>
      <c r="AS48" s="642"/>
      <c r="AT48" s="642"/>
      <c r="AU48" s="642"/>
      <c r="AV48" s="642"/>
      <c r="AW48" s="642"/>
      <c r="AX48" s="642"/>
      <c r="AY48" s="642"/>
      <c r="AZ48" s="642"/>
      <c r="BA48" s="642"/>
      <c r="BB48" s="642"/>
      <c r="BC48" s="642"/>
      <c r="BD48" s="642"/>
      <c r="BE48" s="642"/>
      <c r="BF48" s="642"/>
      <c r="BG48" s="642"/>
      <c r="BH48" s="642"/>
      <c r="BI48" s="642"/>
      <c r="BJ48" s="642"/>
      <c r="BK48" s="642"/>
      <c r="BL48" s="642"/>
      <c r="BM48" s="642"/>
      <c r="BN48" s="642"/>
      <c r="BO48" s="673"/>
      <c r="BP48" s="121"/>
      <c r="BQ48" s="127"/>
    </row>
    <row r="49" spans="1:69" ht="5.0999999999999996" customHeight="1" x14ac:dyDescent="0.2">
      <c r="A49" s="24"/>
      <c r="B49" s="27"/>
      <c r="C49" s="707"/>
      <c r="D49" s="578"/>
      <c r="E49" s="578"/>
      <c r="F49" s="578"/>
      <c r="G49" s="578"/>
      <c r="H49" s="578"/>
      <c r="I49" s="578"/>
      <c r="J49" s="578"/>
      <c r="K49" s="578"/>
      <c r="L49" s="578"/>
      <c r="M49" s="578"/>
      <c r="N49" s="578"/>
      <c r="O49" s="578"/>
      <c r="P49" s="578"/>
      <c r="Q49" s="578"/>
      <c r="R49" s="578"/>
      <c r="S49" s="578"/>
      <c r="T49" s="578"/>
      <c r="U49" s="578"/>
      <c r="V49" s="578"/>
      <c r="W49" s="578"/>
      <c r="X49" s="578"/>
      <c r="Y49" s="578"/>
      <c r="Z49" s="578"/>
      <c r="AA49" s="578"/>
      <c r="AB49" s="578"/>
      <c r="AC49" s="578"/>
      <c r="AD49" s="578"/>
      <c r="AE49" s="675"/>
      <c r="AF49" s="578"/>
      <c r="AG49" s="578"/>
      <c r="AH49" s="578"/>
      <c r="AI49" s="578"/>
      <c r="AJ49" s="578"/>
      <c r="AK49" s="578"/>
      <c r="AL49" s="578"/>
      <c r="AM49" s="578"/>
      <c r="AN49" s="578"/>
      <c r="AO49" s="578"/>
      <c r="AP49" s="578"/>
      <c r="AQ49" s="578"/>
      <c r="AR49" s="578"/>
      <c r="AS49" s="578"/>
      <c r="AT49" s="578"/>
      <c r="AU49" s="578"/>
      <c r="AV49" s="578"/>
      <c r="AW49" s="578"/>
      <c r="AX49" s="578"/>
      <c r="AY49" s="578"/>
      <c r="AZ49" s="578"/>
      <c r="BA49" s="578"/>
      <c r="BB49" s="578"/>
      <c r="BC49" s="578"/>
      <c r="BD49" s="578"/>
      <c r="BE49" s="578"/>
      <c r="BF49" s="578"/>
      <c r="BG49" s="578"/>
      <c r="BH49" s="578"/>
      <c r="BI49" s="578"/>
      <c r="BJ49" s="578"/>
      <c r="BK49" s="578"/>
      <c r="BL49" s="578"/>
      <c r="BM49" s="578"/>
      <c r="BN49" s="578"/>
      <c r="BO49" s="579"/>
      <c r="BP49" s="121"/>
      <c r="BQ49" s="127"/>
    </row>
    <row r="50" spans="1:69" ht="5.0999999999999996" customHeight="1" x14ac:dyDescent="0.2">
      <c r="A50" s="24"/>
      <c r="B50" s="27"/>
      <c r="C50" s="810" t="s">
        <v>147</v>
      </c>
      <c r="D50" s="628"/>
      <c r="E50" s="628"/>
      <c r="F50" s="628"/>
      <c r="G50" s="628"/>
      <c r="H50" s="628"/>
      <c r="I50" s="628"/>
      <c r="J50" s="628"/>
      <c r="K50" s="628"/>
      <c r="L50" s="628"/>
      <c r="M50" s="628"/>
      <c r="N50" s="628"/>
      <c r="O50" s="628"/>
      <c r="P50" s="628"/>
      <c r="Q50" s="628"/>
      <c r="R50" s="628"/>
      <c r="S50" s="628"/>
      <c r="T50" s="628"/>
      <c r="U50" s="628"/>
      <c r="V50" s="628"/>
      <c r="W50" s="679"/>
      <c r="X50" s="817"/>
      <c r="Y50" s="41"/>
      <c r="Z50" s="44"/>
      <c r="AA50" s="44"/>
      <c r="AB50" s="44"/>
      <c r="AC50" s="44"/>
      <c r="AD50" s="44"/>
      <c r="AE50" s="99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17"/>
      <c r="BP50" s="121"/>
      <c r="BQ50" s="127"/>
    </row>
    <row r="51" spans="1:69" ht="12.75" x14ac:dyDescent="0.2">
      <c r="A51" s="24"/>
      <c r="B51" s="27"/>
      <c r="C51" s="630"/>
      <c r="D51" s="668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8"/>
      <c r="T51" s="668"/>
      <c r="U51" s="668"/>
      <c r="V51" s="668"/>
      <c r="W51" s="379"/>
      <c r="X51" s="681"/>
      <c r="Y51" s="81"/>
      <c r="Z51" s="683"/>
      <c r="AA51" s="684"/>
      <c r="AB51" s="684"/>
      <c r="AC51" s="685"/>
      <c r="AD51" s="38"/>
      <c r="AE51" s="100"/>
      <c r="AF51" s="818"/>
      <c r="AG51" s="687"/>
      <c r="AH51" s="687"/>
      <c r="AI51" s="687"/>
      <c r="AJ51" s="687"/>
      <c r="AK51" s="687"/>
      <c r="AL51" s="687"/>
      <c r="AM51" s="687"/>
      <c r="AN51" s="687"/>
      <c r="AO51" s="687"/>
      <c r="AP51" s="687"/>
      <c r="AQ51" s="687"/>
      <c r="AR51" s="687"/>
      <c r="AS51" s="687"/>
      <c r="AT51" s="687"/>
      <c r="AU51" s="687"/>
      <c r="AV51" s="687"/>
      <c r="AW51" s="687"/>
      <c r="AX51" s="687"/>
      <c r="AY51" s="687"/>
      <c r="AZ51" s="687"/>
      <c r="BA51" s="687"/>
      <c r="BB51" s="687"/>
      <c r="BC51" s="687"/>
      <c r="BD51" s="687"/>
      <c r="BE51" s="687"/>
      <c r="BF51" s="687"/>
      <c r="BG51" s="687"/>
      <c r="BH51" s="687"/>
      <c r="BI51" s="687"/>
      <c r="BJ51" s="687"/>
      <c r="BK51" s="687"/>
      <c r="BL51" s="687"/>
      <c r="BM51" s="687"/>
      <c r="BN51" s="819"/>
      <c r="BO51" s="117"/>
      <c r="BP51" s="121"/>
      <c r="BQ51" s="127"/>
    </row>
    <row r="52" spans="1:69" ht="5.0999999999999996" customHeight="1" x14ac:dyDescent="0.2">
      <c r="A52" s="24"/>
      <c r="B52" s="27"/>
      <c r="C52" s="632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381"/>
      <c r="X52" s="682"/>
      <c r="Y52" s="71"/>
      <c r="Z52" s="71"/>
      <c r="AA52" s="71"/>
      <c r="AB52" s="71"/>
      <c r="AC52" s="71"/>
      <c r="AD52" s="45"/>
      <c r="AE52" s="100"/>
      <c r="AF52" s="328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9"/>
      <c r="BI52" s="329"/>
      <c r="BJ52" s="329"/>
      <c r="BK52" s="329"/>
      <c r="BL52" s="329"/>
      <c r="BM52" s="329"/>
      <c r="BN52" s="689"/>
      <c r="BO52" s="117"/>
      <c r="BP52" s="121"/>
      <c r="BQ52" s="127"/>
    </row>
    <row r="53" spans="1:69" ht="5.0999999999999996" customHeight="1" x14ac:dyDescent="0.2">
      <c r="A53" s="24"/>
      <c r="B53" s="27"/>
      <c r="C53" s="810" t="s">
        <v>148</v>
      </c>
      <c r="D53" s="628"/>
      <c r="E53" s="628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36" t="s">
        <v>149</v>
      </c>
      <c r="X53" s="814"/>
      <c r="Y53" s="63"/>
      <c r="Z53" s="63"/>
      <c r="AA53" s="63"/>
      <c r="AB53" s="63"/>
      <c r="AC53" s="63"/>
      <c r="AD53" s="44"/>
      <c r="AE53" s="100"/>
      <c r="AF53" s="328"/>
      <c r="AG53" s="329"/>
      <c r="AH53" s="329"/>
      <c r="AI53" s="329"/>
      <c r="AJ53" s="329"/>
      <c r="AK53" s="329"/>
      <c r="AL53" s="329"/>
      <c r="AM53" s="329"/>
      <c r="AN53" s="329"/>
      <c r="AO53" s="329"/>
      <c r="AP53" s="329"/>
      <c r="AQ53" s="329"/>
      <c r="AR53" s="329"/>
      <c r="AS53" s="329"/>
      <c r="AT53" s="329"/>
      <c r="AU53" s="329"/>
      <c r="AV53" s="329"/>
      <c r="AW53" s="329"/>
      <c r="AX53" s="329"/>
      <c r="AY53" s="329"/>
      <c r="AZ53" s="329"/>
      <c r="BA53" s="329"/>
      <c r="BB53" s="329"/>
      <c r="BC53" s="329"/>
      <c r="BD53" s="329"/>
      <c r="BE53" s="329"/>
      <c r="BF53" s="329"/>
      <c r="BG53" s="329"/>
      <c r="BH53" s="329"/>
      <c r="BI53" s="329"/>
      <c r="BJ53" s="329"/>
      <c r="BK53" s="329"/>
      <c r="BL53" s="329"/>
      <c r="BM53" s="329"/>
      <c r="BN53" s="689"/>
      <c r="BO53" s="117"/>
      <c r="BP53" s="121"/>
      <c r="BQ53" s="127"/>
    </row>
    <row r="54" spans="1:69" ht="12.75" x14ac:dyDescent="0.2">
      <c r="A54" s="24"/>
      <c r="B54" s="27"/>
      <c r="C54" s="630"/>
      <c r="D54" s="668"/>
      <c r="E54" s="668"/>
      <c r="F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93"/>
      <c r="X54" s="649"/>
      <c r="Y54" s="82"/>
      <c r="Z54" s="683"/>
      <c r="AA54" s="684"/>
      <c r="AB54" s="684"/>
      <c r="AC54" s="685"/>
      <c r="AD54" s="38"/>
      <c r="AE54" s="100"/>
      <c r="AF54" s="328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  <c r="AU54" s="329"/>
      <c r="AV54" s="329"/>
      <c r="AW54" s="329"/>
      <c r="AX54" s="329"/>
      <c r="AY54" s="329"/>
      <c r="AZ54" s="329"/>
      <c r="BA54" s="329"/>
      <c r="BB54" s="329"/>
      <c r="BC54" s="329"/>
      <c r="BD54" s="329"/>
      <c r="BE54" s="329"/>
      <c r="BF54" s="329"/>
      <c r="BG54" s="329"/>
      <c r="BH54" s="329"/>
      <c r="BI54" s="329"/>
      <c r="BJ54" s="329"/>
      <c r="BK54" s="329"/>
      <c r="BL54" s="329"/>
      <c r="BM54" s="329"/>
      <c r="BN54" s="689"/>
      <c r="BO54" s="117"/>
      <c r="BP54" s="121"/>
      <c r="BQ54" s="127"/>
    </row>
    <row r="55" spans="1:69" ht="5.0999999999999996" customHeight="1" x14ac:dyDescent="0.2">
      <c r="A55" s="24"/>
      <c r="B55" s="27"/>
      <c r="C55" s="632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671"/>
      <c r="X55" s="672"/>
      <c r="Y55" s="83"/>
      <c r="Z55" s="60"/>
      <c r="AA55" s="60"/>
      <c r="AB55" s="60"/>
      <c r="AC55" s="60"/>
      <c r="AD55" s="45"/>
      <c r="AE55" s="100"/>
      <c r="AF55" s="328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29"/>
      <c r="AT55" s="329"/>
      <c r="AU55" s="329"/>
      <c r="AV55" s="329"/>
      <c r="AW55" s="329"/>
      <c r="AX55" s="329"/>
      <c r="AY55" s="329"/>
      <c r="AZ55" s="329"/>
      <c r="BA55" s="329"/>
      <c r="BB55" s="329"/>
      <c r="BC55" s="329"/>
      <c r="BD55" s="329"/>
      <c r="BE55" s="329"/>
      <c r="BF55" s="329"/>
      <c r="BG55" s="329"/>
      <c r="BH55" s="329"/>
      <c r="BI55" s="329"/>
      <c r="BJ55" s="329"/>
      <c r="BK55" s="329"/>
      <c r="BL55" s="329"/>
      <c r="BM55" s="329"/>
      <c r="BN55" s="689"/>
      <c r="BO55" s="117"/>
      <c r="BP55" s="121"/>
      <c r="BQ55" s="127"/>
    </row>
    <row r="56" spans="1:69" ht="5.0999999999999996" customHeight="1" x14ac:dyDescent="0.2">
      <c r="A56" s="24"/>
      <c r="B56" s="27"/>
      <c r="C56" s="810" t="s">
        <v>150</v>
      </c>
      <c r="D56" s="628"/>
      <c r="E56" s="628"/>
      <c r="F56" s="628"/>
      <c r="G56" s="628"/>
      <c r="H56" s="628"/>
      <c r="I56" s="628"/>
      <c r="J56" s="628"/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36" t="s">
        <v>151</v>
      </c>
      <c r="X56" s="814"/>
      <c r="Y56" s="84"/>
      <c r="Z56" s="86"/>
      <c r="AA56" s="86"/>
      <c r="AB56" s="86"/>
      <c r="AC56" s="86"/>
      <c r="AD56" s="44"/>
      <c r="AE56" s="100"/>
      <c r="AF56" s="328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  <c r="AT56" s="329"/>
      <c r="AU56" s="329"/>
      <c r="AV56" s="329"/>
      <c r="AW56" s="329"/>
      <c r="AX56" s="329"/>
      <c r="AY56" s="329"/>
      <c r="AZ56" s="329"/>
      <c r="BA56" s="329"/>
      <c r="BB56" s="329"/>
      <c r="BC56" s="329"/>
      <c r="BD56" s="329"/>
      <c r="BE56" s="329"/>
      <c r="BF56" s="329"/>
      <c r="BG56" s="329"/>
      <c r="BH56" s="329"/>
      <c r="BI56" s="329"/>
      <c r="BJ56" s="329"/>
      <c r="BK56" s="329"/>
      <c r="BL56" s="329"/>
      <c r="BM56" s="329"/>
      <c r="BN56" s="689"/>
      <c r="BO56" s="51"/>
      <c r="BP56" s="121"/>
      <c r="BQ56" s="127"/>
    </row>
    <row r="57" spans="1:69" ht="12.75" x14ac:dyDescent="0.2">
      <c r="A57" s="24"/>
      <c r="B57" s="27"/>
      <c r="C57" s="630"/>
      <c r="D57" s="668"/>
      <c r="E57" s="668"/>
      <c r="F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93"/>
      <c r="X57" s="649"/>
      <c r="Y57" s="82"/>
      <c r="Z57" s="610"/>
      <c r="AA57" s="615"/>
      <c r="AB57" s="615"/>
      <c r="AC57" s="611"/>
      <c r="AD57" s="38"/>
      <c r="AE57" s="100"/>
      <c r="AF57" s="328"/>
      <c r="AG57" s="329"/>
      <c r="AH57" s="329"/>
      <c r="AI57" s="329"/>
      <c r="AJ57" s="329"/>
      <c r="AK57" s="329"/>
      <c r="AL57" s="329"/>
      <c r="AM57" s="329"/>
      <c r="AN57" s="329"/>
      <c r="AO57" s="329"/>
      <c r="AP57" s="329"/>
      <c r="AQ57" s="329"/>
      <c r="AR57" s="329"/>
      <c r="AS57" s="329"/>
      <c r="AT57" s="329"/>
      <c r="AU57" s="329"/>
      <c r="AV57" s="329"/>
      <c r="AW57" s="329"/>
      <c r="AX57" s="329"/>
      <c r="AY57" s="329"/>
      <c r="AZ57" s="329"/>
      <c r="BA57" s="329"/>
      <c r="BB57" s="329"/>
      <c r="BC57" s="329"/>
      <c r="BD57" s="329"/>
      <c r="BE57" s="329"/>
      <c r="BF57" s="329"/>
      <c r="BG57" s="329"/>
      <c r="BH57" s="329"/>
      <c r="BI57" s="329"/>
      <c r="BJ57" s="329"/>
      <c r="BK57" s="329"/>
      <c r="BL57" s="329"/>
      <c r="BM57" s="329"/>
      <c r="BN57" s="689"/>
      <c r="BO57" s="51"/>
      <c r="BP57" s="121"/>
      <c r="BQ57" s="127"/>
    </row>
    <row r="58" spans="1:69" ht="5.0999999999999996" customHeight="1" x14ac:dyDescent="0.2">
      <c r="A58" s="24"/>
      <c r="B58" s="27"/>
      <c r="C58" s="632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671"/>
      <c r="X58" s="672"/>
      <c r="Y58" s="83"/>
      <c r="Z58" s="60"/>
      <c r="AA58" s="60"/>
      <c r="AB58" s="60"/>
      <c r="AC58" s="60"/>
      <c r="AD58" s="45"/>
      <c r="AE58" s="100"/>
      <c r="AF58" s="328"/>
      <c r="AG58" s="329"/>
      <c r="AH58" s="329"/>
      <c r="AI58" s="329"/>
      <c r="AJ58" s="329"/>
      <c r="AK58" s="329"/>
      <c r="AL58" s="329"/>
      <c r="AM58" s="329"/>
      <c r="AN58" s="329"/>
      <c r="AO58" s="329"/>
      <c r="AP58" s="329"/>
      <c r="AQ58" s="329"/>
      <c r="AR58" s="329"/>
      <c r="AS58" s="329"/>
      <c r="AT58" s="329"/>
      <c r="AU58" s="329"/>
      <c r="AV58" s="329"/>
      <c r="AW58" s="329"/>
      <c r="AX58" s="329"/>
      <c r="AY58" s="329"/>
      <c r="AZ58" s="329"/>
      <c r="BA58" s="329"/>
      <c r="BB58" s="329"/>
      <c r="BC58" s="329"/>
      <c r="BD58" s="329"/>
      <c r="BE58" s="329"/>
      <c r="BF58" s="329"/>
      <c r="BG58" s="329"/>
      <c r="BH58" s="329"/>
      <c r="BI58" s="329"/>
      <c r="BJ58" s="329"/>
      <c r="BK58" s="329"/>
      <c r="BL58" s="329"/>
      <c r="BM58" s="329"/>
      <c r="BN58" s="689"/>
      <c r="BO58" s="51"/>
      <c r="BP58" s="121"/>
      <c r="BQ58" s="127"/>
    </row>
    <row r="59" spans="1:69" ht="5.0999999999999996" customHeight="1" x14ac:dyDescent="0.2">
      <c r="A59" s="24"/>
      <c r="B59" s="27"/>
      <c r="C59" s="810" t="s">
        <v>152</v>
      </c>
      <c r="D59" s="628"/>
      <c r="E59" s="628"/>
      <c r="F59" s="628"/>
      <c r="G59" s="628"/>
      <c r="H59" s="628"/>
      <c r="I59" s="628"/>
      <c r="J59" s="628"/>
      <c r="K59" s="628"/>
      <c r="L59" s="628"/>
      <c r="M59" s="628"/>
      <c r="N59" s="628"/>
      <c r="O59" s="628"/>
      <c r="P59" s="628"/>
      <c r="Q59" s="628"/>
      <c r="R59" s="628"/>
      <c r="S59" s="628"/>
      <c r="T59" s="628"/>
      <c r="U59" s="628"/>
      <c r="V59" s="628"/>
      <c r="W59" s="636" t="s">
        <v>153</v>
      </c>
      <c r="X59" s="813"/>
      <c r="Y59" s="84"/>
      <c r="Z59" s="86"/>
      <c r="AA59" s="86"/>
      <c r="AB59" s="86"/>
      <c r="AC59" s="86"/>
      <c r="AD59" s="44"/>
      <c r="AE59" s="100"/>
      <c r="AF59" s="328"/>
      <c r="AG59" s="329"/>
      <c r="AH59" s="329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29"/>
      <c r="AX59" s="329"/>
      <c r="AY59" s="329"/>
      <c r="AZ59" s="329"/>
      <c r="BA59" s="329"/>
      <c r="BB59" s="329"/>
      <c r="BC59" s="329"/>
      <c r="BD59" s="329"/>
      <c r="BE59" s="329"/>
      <c r="BF59" s="329"/>
      <c r="BG59" s="329"/>
      <c r="BH59" s="329"/>
      <c r="BI59" s="329"/>
      <c r="BJ59" s="329"/>
      <c r="BK59" s="329"/>
      <c r="BL59" s="329"/>
      <c r="BM59" s="329"/>
      <c r="BN59" s="689"/>
      <c r="BO59" s="51"/>
      <c r="BP59" s="121"/>
      <c r="BQ59" s="127"/>
    </row>
    <row r="60" spans="1:69" ht="12.75" x14ac:dyDescent="0.2">
      <c r="A60" s="24"/>
      <c r="B60" s="27"/>
      <c r="C60" s="630"/>
      <c r="D60" s="668"/>
      <c r="E60" s="668"/>
      <c r="F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576"/>
      <c r="X60" s="577"/>
      <c r="Y60" s="82"/>
      <c r="Z60" s="610"/>
      <c r="AA60" s="615"/>
      <c r="AB60" s="615"/>
      <c r="AC60" s="611"/>
      <c r="AD60" s="38"/>
      <c r="AE60" s="100"/>
      <c r="AF60" s="328"/>
      <c r="AG60" s="329"/>
      <c r="AH60" s="329"/>
      <c r="AI60" s="329"/>
      <c r="AJ60" s="329"/>
      <c r="AK60" s="329"/>
      <c r="AL60" s="329"/>
      <c r="AM60" s="329"/>
      <c r="AN60" s="329"/>
      <c r="AO60" s="329"/>
      <c r="AP60" s="329"/>
      <c r="AQ60" s="329"/>
      <c r="AR60" s="329"/>
      <c r="AS60" s="329"/>
      <c r="AT60" s="329"/>
      <c r="AU60" s="329"/>
      <c r="AV60" s="329"/>
      <c r="AW60" s="329"/>
      <c r="AX60" s="329"/>
      <c r="AY60" s="329"/>
      <c r="AZ60" s="329"/>
      <c r="BA60" s="329"/>
      <c r="BB60" s="329"/>
      <c r="BC60" s="329"/>
      <c r="BD60" s="329"/>
      <c r="BE60" s="329"/>
      <c r="BF60" s="329"/>
      <c r="BG60" s="329"/>
      <c r="BH60" s="329"/>
      <c r="BI60" s="329"/>
      <c r="BJ60" s="329"/>
      <c r="BK60" s="329"/>
      <c r="BL60" s="329"/>
      <c r="BM60" s="329"/>
      <c r="BN60" s="689"/>
      <c r="BO60" s="51"/>
      <c r="BP60" s="121"/>
      <c r="BQ60" s="127"/>
    </row>
    <row r="61" spans="1:69" ht="5.0999999999999996" customHeight="1" x14ac:dyDescent="0.2">
      <c r="A61" s="24"/>
      <c r="B61" s="27"/>
      <c r="C61" s="632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8"/>
      <c r="X61" s="579"/>
      <c r="Y61" s="83"/>
      <c r="Z61" s="60"/>
      <c r="AA61" s="60"/>
      <c r="AB61" s="60"/>
      <c r="AC61" s="60"/>
      <c r="AD61" s="45"/>
      <c r="AE61" s="100"/>
      <c r="AF61" s="328"/>
      <c r="AG61" s="329"/>
      <c r="AH61" s="329"/>
      <c r="AI61" s="329"/>
      <c r="AJ61" s="329"/>
      <c r="AK61" s="329"/>
      <c r="AL61" s="329"/>
      <c r="AM61" s="329"/>
      <c r="AN61" s="329"/>
      <c r="AO61" s="329"/>
      <c r="AP61" s="329"/>
      <c r="AQ61" s="329"/>
      <c r="AR61" s="329"/>
      <c r="AS61" s="329"/>
      <c r="AT61" s="329"/>
      <c r="AU61" s="329"/>
      <c r="AV61" s="329"/>
      <c r="AW61" s="329"/>
      <c r="AX61" s="329"/>
      <c r="AY61" s="329"/>
      <c r="AZ61" s="329"/>
      <c r="BA61" s="329"/>
      <c r="BB61" s="329"/>
      <c r="BC61" s="329"/>
      <c r="BD61" s="329"/>
      <c r="BE61" s="329"/>
      <c r="BF61" s="329"/>
      <c r="BG61" s="329"/>
      <c r="BH61" s="329"/>
      <c r="BI61" s="329"/>
      <c r="BJ61" s="329"/>
      <c r="BK61" s="329"/>
      <c r="BL61" s="329"/>
      <c r="BM61" s="329"/>
      <c r="BN61" s="689"/>
      <c r="BO61" s="51"/>
      <c r="BP61" s="121"/>
      <c r="BQ61" s="127"/>
    </row>
    <row r="62" spans="1:69" ht="5.0999999999999996" customHeight="1" x14ac:dyDescent="0.2">
      <c r="A62" s="24"/>
      <c r="B62" s="27"/>
      <c r="C62" s="810" t="s">
        <v>154</v>
      </c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8"/>
      <c r="S62" s="628"/>
      <c r="T62" s="628"/>
      <c r="U62" s="628"/>
      <c r="V62" s="628"/>
      <c r="W62" s="636" t="s">
        <v>155</v>
      </c>
      <c r="X62" s="813"/>
      <c r="Y62" s="82"/>
      <c r="Z62" s="61"/>
      <c r="AA62" s="61"/>
      <c r="AB62" s="61"/>
      <c r="AC62" s="61"/>
      <c r="AD62" s="38"/>
      <c r="AE62" s="100"/>
      <c r="AF62" s="328"/>
      <c r="AG62" s="329"/>
      <c r="AH62" s="329"/>
      <c r="AI62" s="329"/>
      <c r="AJ62" s="329"/>
      <c r="AK62" s="329"/>
      <c r="AL62" s="329"/>
      <c r="AM62" s="329"/>
      <c r="AN62" s="329"/>
      <c r="AO62" s="329"/>
      <c r="AP62" s="329"/>
      <c r="AQ62" s="329"/>
      <c r="AR62" s="329"/>
      <c r="AS62" s="329"/>
      <c r="AT62" s="329"/>
      <c r="AU62" s="329"/>
      <c r="AV62" s="329"/>
      <c r="AW62" s="329"/>
      <c r="AX62" s="329"/>
      <c r="AY62" s="329"/>
      <c r="AZ62" s="329"/>
      <c r="BA62" s="329"/>
      <c r="BB62" s="329"/>
      <c r="BC62" s="329"/>
      <c r="BD62" s="329"/>
      <c r="BE62" s="329"/>
      <c r="BF62" s="329"/>
      <c r="BG62" s="329"/>
      <c r="BH62" s="329"/>
      <c r="BI62" s="329"/>
      <c r="BJ62" s="329"/>
      <c r="BK62" s="329"/>
      <c r="BL62" s="329"/>
      <c r="BM62" s="329"/>
      <c r="BN62" s="689"/>
      <c r="BO62" s="51"/>
      <c r="BP62" s="121"/>
      <c r="BQ62" s="127"/>
    </row>
    <row r="63" spans="1:69" ht="12.75" x14ac:dyDescent="0.2">
      <c r="A63" s="24"/>
      <c r="B63" s="27"/>
      <c r="C63" s="630"/>
      <c r="D63" s="668"/>
      <c r="E63" s="668"/>
      <c r="F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576"/>
      <c r="X63" s="577"/>
      <c r="Y63" s="82"/>
      <c r="Z63" s="597" t="str">
        <f>IF(COUNT(Z57,Z60)&lt;2,"",Z57-Z60)</f>
        <v/>
      </c>
      <c r="AA63" s="598"/>
      <c r="AB63" s="598"/>
      <c r="AC63" s="599"/>
      <c r="AD63" s="38"/>
      <c r="AE63" s="100"/>
      <c r="AF63" s="328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  <c r="AU63" s="329"/>
      <c r="AV63" s="329"/>
      <c r="AW63" s="329"/>
      <c r="AX63" s="329"/>
      <c r="AY63" s="329"/>
      <c r="AZ63" s="329"/>
      <c r="BA63" s="329"/>
      <c r="BB63" s="329"/>
      <c r="BC63" s="329"/>
      <c r="BD63" s="329"/>
      <c r="BE63" s="329"/>
      <c r="BF63" s="329"/>
      <c r="BG63" s="329"/>
      <c r="BH63" s="329"/>
      <c r="BI63" s="329"/>
      <c r="BJ63" s="329"/>
      <c r="BK63" s="329"/>
      <c r="BL63" s="329"/>
      <c r="BM63" s="329"/>
      <c r="BN63" s="689"/>
      <c r="BO63" s="51"/>
      <c r="BP63" s="121"/>
      <c r="BQ63" s="127"/>
    </row>
    <row r="64" spans="1:69" ht="5.0999999999999996" customHeight="1" x14ac:dyDescent="0.2">
      <c r="A64" s="24"/>
      <c r="B64" s="27"/>
      <c r="C64" s="632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8"/>
      <c r="X64" s="579"/>
      <c r="Y64" s="83"/>
      <c r="Z64" s="60"/>
      <c r="AA64" s="60"/>
      <c r="AB64" s="60"/>
      <c r="AC64" s="60"/>
      <c r="AD64" s="45"/>
      <c r="AE64" s="100"/>
      <c r="AF64" s="328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  <c r="AU64" s="329"/>
      <c r="AV64" s="329"/>
      <c r="AW64" s="329"/>
      <c r="AX64" s="329"/>
      <c r="AY64" s="329"/>
      <c r="AZ64" s="329"/>
      <c r="BA64" s="329"/>
      <c r="BB64" s="329"/>
      <c r="BC64" s="329"/>
      <c r="BD64" s="329"/>
      <c r="BE64" s="329"/>
      <c r="BF64" s="329"/>
      <c r="BG64" s="329"/>
      <c r="BH64" s="329"/>
      <c r="BI64" s="329"/>
      <c r="BJ64" s="329"/>
      <c r="BK64" s="329"/>
      <c r="BL64" s="329"/>
      <c r="BM64" s="329"/>
      <c r="BN64" s="689"/>
      <c r="BO64" s="51"/>
      <c r="BP64" s="121"/>
      <c r="BQ64" s="127"/>
    </row>
    <row r="65" spans="1:69" ht="5.0999999999999996" customHeight="1" x14ac:dyDescent="0.2">
      <c r="A65" s="24"/>
      <c r="B65" s="27"/>
      <c r="C65" s="810" t="s">
        <v>156</v>
      </c>
      <c r="D65" s="628"/>
      <c r="E65" s="628"/>
      <c r="F65" s="628"/>
      <c r="G65" s="628"/>
      <c r="H65" s="628"/>
      <c r="I65" s="628"/>
      <c r="J65" s="628"/>
      <c r="K65" s="628"/>
      <c r="L65" s="628"/>
      <c r="M65" s="628"/>
      <c r="N65" s="628"/>
      <c r="O65" s="628"/>
      <c r="P65" s="628"/>
      <c r="Q65" s="628"/>
      <c r="R65" s="628"/>
      <c r="S65" s="628"/>
      <c r="T65" s="628"/>
      <c r="U65" s="628"/>
      <c r="V65" s="628"/>
      <c r="W65" s="636" t="s">
        <v>157</v>
      </c>
      <c r="X65" s="813"/>
      <c r="Y65" s="82"/>
      <c r="Z65" s="61"/>
      <c r="AA65" s="61"/>
      <c r="AB65" s="61"/>
      <c r="AC65" s="61"/>
      <c r="AD65" s="44"/>
      <c r="AE65" s="99"/>
      <c r="AF65" s="328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  <c r="AU65" s="329"/>
      <c r="AV65" s="329"/>
      <c r="AW65" s="329"/>
      <c r="AX65" s="329"/>
      <c r="AY65" s="329"/>
      <c r="AZ65" s="329"/>
      <c r="BA65" s="329"/>
      <c r="BB65" s="329"/>
      <c r="BC65" s="329"/>
      <c r="BD65" s="329"/>
      <c r="BE65" s="329"/>
      <c r="BF65" s="329"/>
      <c r="BG65" s="329"/>
      <c r="BH65" s="329"/>
      <c r="BI65" s="329"/>
      <c r="BJ65" s="329"/>
      <c r="BK65" s="329"/>
      <c r="BL65" s="329"/>
      <c r="BM65" s="329"/>
      <c r="BN65" s="689"/>
      <c r="BO65" s="66"/>
      <c r="BP65" s="124"/>
      <c r="BQ65" s="127"/>
    </row>
    <row r="66" spans="1:69" ht="12.75" x14ac:dyDescent="0.2">
      <c r="A66" s="24"/>
      <c r="B66" s="27"/>
      <c r="C66" s="630"/>
      <c r="D66" s="668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576"/>
      <c r="X66" s="577"/>
      <c r="Y66" s="82"/>
      <c r="Z66" s="610"/>
      <c r="AA66" s="615"/>
      <c r="AB66" s="615"/>
      <c r="AC66" s="611"/>
      <c r="AD66" s="38"/>
      <c r="AE66" s="99"/>
      <c r="AF66" s="328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29"/>
      <c r="AW66" s="329"/>
      <c r="AX66" s="329"/>
      <c r="AY66" s="329"/>
      <c r="AZ66" s="329"/>
      <c r="BA66" s="329"/>
      <c r="BB66" s="329"/>
      <c r="BC66" s="329"/>
      <c r="BD66" s="329"/>
      <c r="BE66" s="329"/>
      <c r="BF66" s="329"/>
      <c r="BG66" s="329"/>
      <c r="BH66" s="329"/>
      <c r="BI66" s="329"/>
      <c r="BJ66" s="329"/>
      <c r="BK66" s="329"/>
      <c r="BL66" s="329"/>
      <c r="BM66" s="329"/>
      <c r="BN66" s="689"/>
      <c r="BO66" s="66"/>
      <c r="BP66" s="121"/>
      <c r="BQ66" s="127"/>
    </row>
    <row r="67" spans="1:69" ht="5.0999999999999996" customHeight="1" x14ac:dyDescent="0.2">
      <c r="A67" s="24"/>
      <c r="B67" s="27"/>
      <c r="C67" s="632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8"/>
      <c r="X67" s="579"/>
      <c r="Y67" s="83"/>
      <c r="Z67" s="60"/>
      <c r="AA67" s="60"/>
      <c r="AB67" s="60"/>
      <c r="AC67" s="60"/>
      <c r="AD67" s="45"/>
      <c r="AE67" s="99"/>
      <c r="AF67" s="328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29"/>
      <c r="AT67" s="329"/>
      <c r="AU67" s="329"/>
      <c r="AV67" s="329"/>
      <c r="AW67" s="329"/>
      <c r="AX67" s="329"/>
      <c r="AY67" s="329"/>
      <c r="AZ67" s="329"/>
      <c r="BA67" s="329"/>
      <c r="BB67" s="329"/>
      <c r="BC67" s="329"/>
      <c r="BD67" s="329"/>
      <c r="BE67" s="329"/>
      <c r="BF67" s="329"/>
      <c r="BG67" s="329"/>
      <c r="BH67" s="329"/>
      <c r="BI67" s="329"/>
      <c r="BJ67" s="329"/>
      <c r="BK67" s="329"/>
      <c r="BL67" s="329"/>
      <c r="BM67" s="329"/>
      <c r="BN67" s="689"/>
      <c r="BO67" s="66"/>
      <c r="BP67" s="124"/>
      <c r="BQ67" s="127"/>
    </row>
    <row r="68" spans="1:69" ht="5.0999999999999996" customHeight="1" x14ac:dyDescent="0.2">
      <c r="A68" s="24"/>
      <c r="B68" s="27"/>
      <c r="C68" s="810" t="s">
        <v>158</v>
      </c>
      <c r="D68" s="628"/>
      <c r="E68" s="628"/>
      <c r="F68" s="628"/>
      <c r="G68" s="628"/>
      <c r="H68" s="628"/>
      <c r="I68" s="628"/>
      <c r="J68" s="628"/>
      <c r="K68" s="628"/>
      <c r="L68" s="628"/>
      <c r="M68" s="628"/>
      <c r="N68" s="628"/>
      <c r="O68" s="628"/>
      <c r="P68" s="628"/>
      <c r="Q68" s="628"/>
      <c r="R68" s="628"/>
      <c r="S68" s="628"/>
      <c r="T68" s="628"/>
      <c r="U68" s="628"/>
      <c r="V68" s="628"/>
      <c r="W68" s="636" t="s">
        <v>159</v>
      </c>
      <c r="X68" s="813"/>
      <c r="Y68" s="82"/>
      <c r="Z68" s="61"/>
      <c r="AA68" s="61"/>
      <c r="AB68" s="61"/>
      <c r="AC68" s="61"/>
      <c r="AD68" s="38"/>
      <c r="AE68" s="101"/>
      <c r="AF68" s="328"/>
      <c r="AG68" s="329"/>
      <c r="AH68" s="329"/>
      <c r="AI68" s="329"/>
      <c r="AJ68" s="329"/>
      <c r="AK68" s="329"/>
      <c r="AL68" s="329"/>
      <c r="AM68" s="329"/>
      <c r="AN68" s="329"/>
      <c r="AO68" s="329"/>
      <c r="AP68" s="329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  <c r="BA68" s="329"/>
      <c r="BB68" s="329"/>
      <c r="BC68" s="329"/>
      <c r="BD68" s="329"/>
      <c r="BE68" s="329"/>
      <c r="BF68" s="329"/>
      <c r="BG68" s="329"/>
      <c r="BH68" s="329"/>
      <c r="BI68" s="329"/>
      <c r="BJ68" s="329"/>
      <c r="BK68" s="329"/>
      <c r="BL68" s="329"/>
      <c r="BM68" s="329"/>
      <c r="BN68" s="689"/>
      <c r="BO68" s="106"/>
      <c r="BP68" s="121"/>
      <c r="BQ68" s="127"/>
    </row>
    <row r="69" spans="1:69" ht="12.75" x14ac:dyDescent="0.2">
      <c r="A69" s="24"/>
      <c r="B69" s="27"/>
      <c r="C69" s="630"/>
      <c r="D69" s="668"/>
      <c r="E69" s="668"/>
      <c r="F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576"/>
      <c r="X69" s="577"/>
      <c r="Y69" s="82"/>
      <c r="Z69" s="589" t="str">
        <f>IF(COUNT(Z57,Z66)&lt;2,"",Z57-Z66)</f>
        <v/>
      </c>
      <c r="AA69" s="590"/>
      <c r="AB69" s="590"/>
      <c r="AC69" s="591"/>
      <c r="AD69" s="38"/>
      <c r="AE69" s="101"/>
      <c r="AF69" s="690"/>
      <c r="AG69" s="691"/>
      <c r="AH69" s="691"/>
      <c r="AI69" s="691"/>
      <c r="AJ69" s="691"/>
      <c r="AK69" s="691"/>
      <c r="AL69" s="691"/>
      <c r="AM69" s="691"/>
      <c r="AN69" s="691"/>
      <c r="AO69" s="691"/>
      <c r="AP69" s="691"/>
      <c r="AQ69" s="691"/>
      <c r="AR69" s="691"/>
      <c r="AS69" s="691"/>
      <c r="AT69" s="691"/>
      <c r="AU69" s="691"/>
      <c r="AV69" s="691"/>
      <c r="AW69" s="691"/>
      <c r="AX69" s="691"/>
      <c r="AY69" s="691"/>
      <c r="AZ69" s="691"/>
      <c r="BA69" s="691"/>
      <c r="BB69" s="691"/>
      <c r="BC69" s="691"/>
      <c r="BD69" s="691"/>
      <c r="BE69" s="691"/>
      <c r="BF69" s="691"/>
      <c r="BG69" s="691"/>
      <c r="BH69" s="691"/>
      <c r="BI69" s="691"/>
      <c r="BJ69" s="691"/>
      <c r="BK69" s="691"/>
      <c r="BL69" s="691"/>
      <c r="BM69" s="691"/>
      <c r="BN69" s="692"/>
      <c r="BO69" s="106"/>
      <c r="BP69" s="121"/>
      <c r="BQ69" s="127"/>
    </row>
    <row r="70" spans="1:69" ht="5.0999999999999996" customHeight="1" thickBot="1" x14ac:dyDescent="0.25">
      <c r="A70" s="24"/>
      <c r="B70" s="27"/>
      <c r="C70" s="632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8"/>
      <c r="X70" s="579"/>
      <c r="Y70" s="83"/>
      <c r="Z70" s="60"/>
      <c r="AA70" s="60"/>
      <c r="AB70" s="60"/>
      <c r="AC70" s="60"/>
      <c r="AD70" s="45"/>
      <c r="AE70" s="101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106"/>
      <c r="BP70" s="121"/>
      <c r="BQ70" s="127"/>
    </row>
    <row r="71" spans="1:69" ht="5.0999999999999996" customHeight="1" thickTop="1" x14ac:dyDescent="0.2">
      <c r="A71" s="24"/>
      <c r="B71" s="27"/>
      <c r="C71" s="810" t="s">
        <v>160</v>
      </c>
      <c r="D71" s="628"/>
      <c r="E71" s="628"/>
      <c r="F71" s="628"/>
      <c r="G71" s="628"/>
      <c r="H71" s="628"/>
      <c r="I71" s="628"/>
      <c r="J71" s="628"/>
      <c r="K71" s="628"/>
      <c r="L71" s="628"/>
      <c r="M71" s="628"/>
      <c r="N71" s="628"/>
      <c r="O71" s="628"/>
      <c r="P71" s="628"/>
      <c r="Q71" s="628"/>
      <c r="R71" s="628"/>
      <c r="S71" s="628"/>
      <c r="T71" s="628"/>
      <c r="U71" s="628"/>
      <c r="V71" s="628"/>
      <c r="W71" s="636" t="s">
        <v>161</v>
      </c>
      <c r="X71" s="813"/>
      <c r="Y71" s="82"/>
      <c r="Z71" s="61"/>
      <c r="AA71" s="61"/>
      <c r="AB71" s="61"/>
      <c r="AC71" s="61"/>
      <c r="AD71" s="38"/>
      <c r="AE71" s="650" t="s">
        <v>162</v>
      </c>
      <c r="AF71" s="642"/>
      <c r="AG71" s="642"/>
      <c r="AH71" s="642"/>
      <c r="AI71" s="642"/>
      <c r="AJ71" s="642"/>
      <c r="AK71" s="642"/>
      <c r="AL71" s="642"/>
      <c r="AM71" s="642"/>
      <c r="AN71" s="642"/>
      <c r="AO71" s="642"/>
      <c r="AP71" s="642"/>
      <c r="AQ71" s="642"/>
      <c r="AR71" s="642"/>
      <c r="AS71" s="642"/>
      <c r="AT71" s="642"/>
      <c r="AU71" s="642"/>
      <c r="AV71" s="642"/>
      <c r="AW71" s="642"/>
      <c r="AX71" s="642"/>
      <c r="AY71" s="642"/>
      <c r="AZ71" s="642"/>
      <c r="BA71" s="642"/>
      <c r="BB71" s="642"/>
      <c r="BC71" s="642"/>
      <c r="BD71" s="642"/>
      <c r="BE71" s="642"/>
      <c r="BF71" s="642"/>
      <c r="BG71" s="642"/>
      <c r="BH71" s="642"/>
      <c r="BI71" s="642"/>
      <c r="BJ71" s="642"/>
      <c r="BK71" s="642"/>
      <c r="BL71" s="642"/>
      <c r="BM71" s="642"/>
      <c r="BN71" s="642"/>
      <c r="BO71" s="673"/>
      <c r="BP71" s="125"/>
      <c r="BQ71" s="127"/>
    </row>
    <row r="72" spans="1:69" ht="12.75" x14ac:dyDescent="0.2">
      <c r="A72" s="24"/>
      <c r="B72" s="27"/>
      <c r="C72" s="630"/>
      <c r="D72" s="668"/>
      <c r="E72" s="668"/>
      <c r="F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576"/>
      <c r="X72" s="577"/>
      <c r="Y72" s="82"/>
      <c r="Z72" s="589" t="str">
        <f>IF(COUNT(Z69,Z63)&lt;2,"",Z69/Z63*100)</f>
        <v/>
      </c>
      <c r="AA72" s="590"/>
      <c r="AB72" s="590"/>
      <c r="AC72" s="591"/>
      <c r="AD72" s="38"/>
      <c r="AE72" s="674"/>
      <c r="AF72" s="576"/>
      <c r="AG72" s="576"/>
      <c r="AH72" s="576"/>
      <c r="AI72" s="576"/>
      <c r="AJ72" s="576"/>
      <c r="AK72" s="576"/>
      <c r="AL72" s="576"/>
      <c r="AM72" s="576"/>
      <c r="AN72" s="576"/>
      <c r="AO72" s="576"/>
      <c r="AP72" s="576"/>
      <c r="AQ72" s="576"/>
      <c r="AR72" s="576"/>
      <c r="AS72" s="576"/>
      <c r="AT72" s="576"/>
      <c r="AU72" s="576"/>
      <c r="AV72" s="576"/>
      <c r="AW72" s="576"/>
      <c r="AX72" s="576"/>
      <c r="AY72" s="576"/>
      <c r="AZ72" s="576"/>
      <c r="BA72" s="576"/>
      <c r="BB72" s="576"/>
      <c r="BC72" s="576"/>
      <c r="BD72" s="576"/>
      <c r="BE72" s="576"/>
      <c r="BF72" s="576"/>
      <c r="BG72" s="576"/>
      <c r="BH72" s="576"/>
      <c r="BI72" s="576"/>
      <c r="BJ72" s="576"/>
      <c r="BK72" s="576"/>
      <c r="BL72" s="576"/>
      <c r="BM72" s="576"/>
      <c r="BN72" s="576"/>
      <c r="BO72" s="577"/>
      <c r="BP72" s="121"/>
      <c r="BQ72" s="127"/>
    </row>
    <row r="73" spans="1:69" ht="5.0999999999999996" customHeight="1" x14ac:dyDescent="0.2">
      <c r="A73" s="24"/>
      <c r="B73" s="27"/>
      <c r="C73" s="632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8"/>
      <c r="X73" s="579"/>
      <c r="Y73" s="83"/>
      <c r="Z73" s="60"/>
      <c r="AA73" s="60"/>
      <c r="AB73" s="60"/>
      <c r="AC73" s="60"/>
      <c r="AD73" s="45"/>
      <c r="AE73" s="675"/>
      <c r="AF73" s="578"/>
      <c r="AG73" s="578"/>
      <c r="AH73" s="578"/>
      <c r="AI73" s="578"/>
      <c r="AJ73" s="578"/>
      <c r="AK73" s="578"/>
      <c r="AL73" s="578"/>
      <c r="AM73" s="578"/>
      <c r="AN73" s="578"/>
      <c r="AO73" s="578"/>
      <c r="AP73" s="578"/>
      <c r="AQ73" s="578"/>
      <c r="AR73" s="578"/>
      <c r="AS73" s="578"/>
      <c r="AT73" s="578"/>
      <c r="AU73" s="578"/>
      <c r="AV73" s="578"/>
      <c r="AW73" s="578"/>
      <c r="AX73" s="578"/>
      <c r="AY73" s="578"/>
      <c r="AZ73" s="578"/>
      <c r="BA73" s="578"/>
      <c r="BB73" s="578"/>
      <c r="BC73" s="578"/>
      <c r="BD73" s="578"/>
      <c r="BE73" s="578"/>
      <c r="BF73" s="578"/>
      <c r="BG73" s="578"/>
      <c r="BH73" s="578"/>
      <c r="BI73" s="578"/>
      <c r="BJ73" s="578"/>
      <c r="BK73" s="578"/>
      <c r="BL73" s="578"/>
      <c r="BM73" s="578"/>
      <c r="BN73" s="578"/>
      <c r="BO73" s="579"/>
      <c r="BP73" s="121"/>
      <c r="BQ73" s="127"/>
    </row>
    <row r="74" spans="1:69" ht="5.0999999999999996" customHeight="1" x14ac:dyDescent="0.2">
      <c r="A74" s="24"/>
      <c r="B74" s="27"/>
      <c r="C74" s="810" t="s">
        <v>163</v>
      </c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/>
      <c r="P74" s="628"/>
      <c r="Q74" s="628"/>
      <c r="R74" s="628"/>
      <c r="S74" s="628"/>
      <c r="T74" s="628"/>
      <c r="U74" s="628"/>
      <c r="V74" s="628"/>
      <c r="W74" s="636" t="s">
        <v>164</v>
      </c>
      <c r="X74" s="813"/>
      <c r="Y74" s="82"/>
      <c r="Z74" s="61"/>
      <c r="AA74" s="61"/>
      <c r="AB74" s="61"/>
      <c r="AC74" s="61"/>
      <c r="AD74" s="38"/>
      <c r="AE74" s="634" t="s">
        <v>165</v>
      </c>
      <c r="AF74" s="628"/>
      <c r="AG74" s="628"/>
      <c r="AH74" s="628"/>
      <c r="AI74" s="628"/>
      <c r="AJ74" s="628"/>
      <c r="AK74" s="628"/>
      <c r="AL74" s="628"/>
      <c r="AM74" s="628"/>
      <c r="AN74" s="628"/>
      <c r="AO74" s="628"/>
      <c r="AP74" s="628"/>
      <c r="AQ74" s="628"/>
      <c r="AR74" s="628"/>
      <c r="AS74" s="628"/>
      <c r="AT74" s="628"/>
      <c r="AU74" s="628"/>
      <c r="AV74" s="628"/>
      <c r="AW74" s="628"/>
      <c r="AX74" s="628"/>
      <c r="AY74" s="628"/>
      <c r="AZ74" s="628"/>
      <c r="BA74" s="628"/>
      <c r="BB74" s="635"/>
      <c r="BC74" s="635"/>
      <c r="BD74" s="635"/>
      <c r="BE74" s="635"/>
      <c r="BF74" s="635"/>
      <c r="BG74" s="635"/>
      <c r="BH74" s="636" t="s">
        <v>166</v>
      </c>
      <c r="BI74" s="814"/>
      <c r="BJ74" s="44"/>
      <c r="BK74" s="44"/>
      <c r="BL74" s="44"/>
      <c r="BM74" s="44"/>
      <c r="BN74" s="44"/>
      <c r="BO74" s="53"/>
      <c r="BP74" s="121"/>
      <c r="BQ74" s="127"/>
    </row>
    <row r="75" spans="1:69" ht="12.75" x14ac:dyDescent="0.2">
      <c r="A75" s="24"/>
      <c r="B75" s="27"/>
      <c r="C75" s="630"/>
      <c r="D75" s="668"/>
      <c r="E75" s="668"/>
      <c r="F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576"/>
      <c r="X75" s="577"/>
      <c r="Y75" s="82"/>
      <c r="Z75" s="676"/>
      <c r="AA75" s="677"/>
      <c r="AB75" s="677"/>
      <c r="AC75" s="678"/>
      <c r="AD75" s="38"/>
      <c r="AE75" s="573"/>
      <c r="AF75" s="571"/>
      <c r="AG75" s="571"/>
      <c r="AH75" s="571"/>
      <c r="AI75" s="571"/>
      <c r="AJ75" s="571"/>
      <c r="AK75" s="571"/>
      <c r="AL75" s="571"/>
      <c r="AM75" s="571"/>
      <c r="AN75" s="571"/>
      <c r="AO75" s="571"/>
      <c r="AP75" s="571"/>
      <c r="AQ75" s="571"/>
      <c r="AR75" s="571"/>
      <c r="AS75" s="571"/>
      <c r="AT75" s="571"/>
      <c r="AU75" s="571"/>
      <c r="AV75" s="571"/>
      <c r="AW75" s="571"/>
      <c r="AX75" s="571"/>
      <c r="AY75" s="571"/>
      <c r="AZ75" s="571"/>
      <c r="BA75" s="571"/>
      <c r="BB75" s="572"/>
      <c r="BC75" s="572"/>
      <c r="BD75" s="572"/>
      <c r="BE75" s="572"/>
      <c r="BF75" s="572"/>
      <c r="BG75" s="572"/>
      <c r="BH75" s="648"/>
      <c r="BI75" s="649"/>
      <c r="BJ75" s="38"/>
      <c r="BK75" s="610"/>
      <c r="BL75" s="615"/>
      <c r="BM75" s="615"/>
      <c r="BN75" s="611"/>
      <c r="BO75" s="51"/>
      <c r="BP75" s="121"/>
      <c r="BQ75" s="127"/>
    </row>
    <row r="76" spans="1:69" ht="5.0999999999999996" customHeight="1" x14ac:dyDescent="0.2">
      <c r="A76" s="24"/>
      <c r="B76" s="27"/>
      <c r="C76" s="632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8"/>
      <c r="X76" s="579"/>
      <c r="Y76" s="83"/>
      <c r="Z76" s="60"/>
      <c r="AA76" s="60"/>
      <c r="AB76" s="60"/>
      <c r="AC76" s="60"/>
      <c r="AD76" s="45"/>
      <c r="AE76" s="574"/>
      <c r="AF76" s="575"/>
      <c r="AG76" s="575"/>
      <c r="AH76" s="575"/>
      <c r="AI76" s="575"/>
      <c r="AJ76" s="575"/>
      <c r="AK76" s="575"/>
      <c r="AL76" s="575"/>
      <c r="AM76" s="575"/>
      <c r="AN76" s="575"/>
      <c r="AO76" s="575"/>
      <c r="AP76" s="575"/>
      <c r="AQ76" s="575"/>
      <c r="AR76" s="575"/>
      <c r="AS76" s="575"/>
      <c r="AT76" s="575"/>
      <c r="AU76" s="575"/>
      <c r="AV76" s="575"/>
      <c r="AW76" s="575"/>
      <c r="AX76" s="575"/>
      <c r="AY76" s="575"/>
      <c r="AZ76" s="575"/>
      <c r="BA76" s="575"/>
      <c r="BB76" s="546"/>
      <c r="BC76" s="546"/>
      <c r="BD76" s="546"/>
      <c r="BE76" s="546"/>
      <c r="BF76" s="546"/>
      <c r="BG76" s="546"/>
      <c r="BH76" s="671"/>
      <c r="BI76" s="672"/>
      <c r="BJ76" s="45"/>
      <c r="BK76" s="45"/>
      <c r="BL76" s="45"/>
      <c r="BM76" s="45"/>
      <c r="BN76" s="45"/>
      <c r="BO76" s="52"/>
      <c r="BP76" s="121"/>
      <c r="BQ76" s="127"/>
    </row>
    <row r="77" spans="1:69" ht="5.0999999999999996" customHeight="1" x14ac:dyDescent="0.2">
      <c r="A77" s="24"/>
      <c r="B77" s="27"/>
      <c r="C77" s="810" t="s">
        <v>167</v>
      </c>
      <c r="D77" s="628"/>
      <c r="E77" s="628"/>
      <c r="F77" s="628"/>
      <c r="G77" s="628"/>
      <c r="H77" s="628"/>
      <c r="I77" s="628"/>
      <c r="J77" s="628"/>
      <c r="K77" s="628"/>
      <c r="L77" s="628"/>
      <c r="M77" s="628"/>
      <c r="N77" s="628"/>
      <c r="O77" s="628"/>
      <c r="P77" s="628"/>
      <c r="Q77" s="628"/>
      <c r="R77" s="628"/>
      <c r="S77" s="628"/>
      <c r="T77" s="628"/>
      <c r="U77" s="628"/>
      <c r="V77" s="628"/>
      <c r="W77" s="636" t="s">
        <v>69</v>
      </c>
      <c r="X77" s="813"/>
      <c r="Y77" s="84"/>
      <c r="Z77" s="86"/>
      <c r="AA77" s="86"/>
      <c r="AB77" s="86"/>
      <c r="AC77" s="86"/>
      <c r="AD77" s="44"/>
      <c r="AE77" s="634" t="s">
        <v>168</v>
      </c>
      <c r="AF77" s="628"/>
      <c r="AG77" s="628"/>
      <c r="AH77" s="628"/>
      <c r="AI77" s="628"/>
      <c r="AJ77" s="628"/>
      <c r="AK77" s="628"/>
      <c r="AL77" s="628"/>
      <c r="AM77" s="628"/>
      <c r="AN77" s="628"/>
      <c r="AO77" s="628"/>
      <c r="AP77" s="628"/>
      <c r="AQ77" s="628"/>
      <c r="AR77" s="628"/>
      <c r="AS77" s="628"/>
      <c r="AT77" s="628"/>
      <c r="AU77" s="628"/>
      <c r="AV77" s="628"/>
      <c r="AW77" s="628"/>
      <c r="AX77" s="628"/>
      <c r="AY77" s="628"/>
      <c r="AZ77" s="628"/>
      <c r="BA77" s="628"/>
      <c r="BB77" s="635"/>
      <c r="BC77" s="635"/>
      <c r="BD77" s="635"/>
      <c r="BE77" s="635"/>
      <c r="BF77" s="635"/>
      <c r="BG77" s="635"/>
      <c r="BH77" s="636" t="s">
        <v>169</v>
      </c>
      <c r="BI77" s="814"/>
      <c r="BJ77" s="44"/>
      <c r="BK77" s="44"/>
      <c r="BL77" s="44"/>
      <c r="BM77" s="44"/>
      <c r="BN77" s="44"/>
      <c r="BO77" s="53"/>
      <c r="BP77" s="121"/>
      <c r="BQ77" s="127"/>
    </row>
    <row r="78" spans="1:69" ht="12.75" x14ac:dyDescent="0.2">
      <c r="A78" s="24"/>
      <c r="B78" s="27"/>
      <c r="C78" s="630"/>
      <c r="D78" s="668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576"/>
      <c r="X78" s="577"/>
      <c r="Y78" s="82"/>
      <c r="Z78" s="589" t="str">
        <f>IF(COUNT(Z72,Z75)&lt;2,"",Z72-Z75)</f>
        <v/>
      </c>
      <c r="AA78" s="590"/>
      <c r="AB78" s="590"/>
      <c r="AC78" s="591"/>
      <c r="AD78" s="38"/>
      <c r="AE78" s="573"/>
      <c r="AF78" s="571"/>
      <c r="AG78" s="571"/>
      <c r="AH78" s="571"/>
      <c r="AI78" s="571"/>
      <c r="AJ78" s="571"/>
      <c r="AK78" s="571"/>
      <c r="AL78" s="571"/>
      <c r="AM78" s="571"/>
      <c r="AN78" s="571"/>
      <c r="AO78" s="571"/>
      <c r="AP78" s="571"/>
      <c r="AQ78" s="571"/>
      <c r="AR78" s="571"/>
      <c r="AS78" s="571"/>
      <c r="AT78" s="571"/>
      <c r="AU78" s="571"/>
      <c r="AV78" s="571"/>
      <c r="AW78" s="571"/>
      <c r="AX78" s="571"/>
      <c r="AY78" s="571"/>
      <c r="AZ78" s="571"/>
      <c r="BA78" s="571"/>
      <c r="BB78" s="572"/>
      <c r="BC78" s="572"/>
      <c r="BD78" s="572"/>
      <c r="BE78" s="572"/>
      <c r="BF78" s="572"/>
      <c r="BG78" s="572"/>
      <c r="BH78" s="648"/>
      <c r="BI78" s="649"/>
      <c r="BJ78" s="38"/>
      <c r="BK78" s="610"/>
      <c r="BL78" s="615"/>
      <c r="BM78" s="615"/>
      <c r="BN78" s="611"/>
      <c r="BO78" s="51"/>
      <c r="BP78" s="121"/>
      <c r="BQ78" s="127"/>
    </row>
    <row r="79" spans="1:69" ht="5.0999999999999996" customHeight="1" thickBot="1" x14ac:dyDescent="0.25">
      <c r="A79" s="24"/>
      <c r="B79" s="30"/>
      <c r="C79" s="632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669"/>
      <c r="X79" s="670"/>
      <c r="Y79" s="85"/>
      <c r="Z79" s="85"/>
      <c r="AA79" s="85"/>
      <c r="AB79" s="85"/>
      <c r="AC79" s="85"/>
      <c r="AD79" s="85"/>
      <c r="AE79" s="574"/>
      <c r="AF79" s="575"/>
      <c r="AG79" s="575"/>
      <c r="AH79" s="575"/>
      <c r="AI79" s="575"/>
      <c r="AJ79" s="575"/>
      <c r="AK79" s="575"/>
      <c r="AL79" s="575"/>
      <c r="AM79" s="575"/>
      <c r="AN79" s="575"/>
      <c r="AO79" s="575"/>
      <c r="AP79" s="575"/>
      <c r="AQ79" s="575"/>
      <c r="AR79" s="575"/>
      <c r="AS79" s="575"/>
      <c r="AT79" s="575"/>
      <c r="AU79" s="575"/>
      <c r="AV79" s="575"/>
      <c r="AW79" s="575"/>
      <c r="AX79" s="575"/>
      <c r="AY79" s="575"/>
      <c r="AZ79" s="575"/>
      <c r="BA79" s="575"/>
      <c r="BB79" s="546"/>
      <c r="BC79" s="546"/>
      <c r="BD79" s="546"/>
      <c r="BE79" s="546"/>
      <c r="BF79" s="546"/>
      <c r="BG79" s="546"/>
      <c r="BH79" s="671"/>
      <c r="BI79" s="672"/>
      <c r="BJ79" s="45"/>
      <c r="BK79" s="45"/>
      <c r="BL79" s="45"/>
      <c r="BM79" s="45"/>
      <c r="BN79" s="45"/>
      <c r="BO79" s="52"/>
      <c r="BP79" s="121"/>
      <c r="BQ79" s="127"/>
    </row>
    <row r="80" spans="1:69" ht="5.0999999999999996" customHeight="1" thickTop="1" x14ac:dyDescent="0.2">
      <c r="A80" s="24"/>
      <c r="B80" s="27"/>
      <c r="C80" s="641" t="s">
        <v>170</v>
      </c>
      <c r="D80" s="642"/>
      <c r="E80" s="642"/>
      <c r="F80" s="642"/>
      <c r="G80" s="642"/>
      <c r="H80" s="642"/>
      <c r="I80" s="642"/>
      <c r="J80" s="642"/>
      <c r="K80" s="642"/>
      <c r="L80" s="642"/>
      <c r="M80" s="642"/>
      <c r="N80" s="642"/>
      <c r="O80" s="642"/>
      <c r="P80" s="642"/>
      <c r="Q80" s="642"/>
      <c r="R80" s="642"/>
      <c r="S80" s="642"/>
      <c r="T80" s="642"/>
      <c r="U80" s="642"/>
      <c r="V80" s="642"/>
      <c r="W80" s="642"/>
      <c r="X80" s="642"/>
      <c r="Y80" s="642"/>
      <c r="Z80" s="642"/>
      <c r="AA80" s="642"/>
      <c r="AB80" s="642"/>
      <c r="AC80" s="642"/>
      <c r="AD80" s="642"/>
      <c r="AE80" s="634" t="s">
        <v>171</v>
      </c>
      <c r="AF80" s="628"/>
      <c r="AG80" s="628"/>
      <c r="AH80" s="628"/>
      <c r="AI80" s="628"/>
      <c r="AJ80" s="628"/>
      <c r="AK80" s="628"/>
      <c r="AL80" s="628"/>
      <c r="AM80" s="628"/>
      <c r="AN80" s="628"/>
      <c r="AO80" s="628"/>
      <c r="AP80" s="628"/>
      <c r="AQ80" s="628"/>
      <c r="AR80" s="628"/>
      <c r="AS80" s="628"/>
      <c r="AT80" s="628"/>
      <c r="AU80" s="628"/>
      <c r="AV80" s="628"/>
      <c r="AW80" s="628"/>
      <c r="AX80" s="628"/>
      <c r="AY80" s="628"/>
      <c r="AZ80" s="628"/>
      <c r="BA80" s="628"/>
      <c r="BB80" s="635"/>
      <c r="BC80" s="635"/>
      <c r="BD80" s="635"/>
      <c r="BE80" s="635"/>
      <c r="BF80" s="635"/>
      <c r="BG80" s="635"/>
      <c r="BH80" s="636" t="s">
        <v>172</v>
      </c>
      <c r="BI80" s="814"/>
      <c r="BJ80" s="38"/>
      <c r="BK80" s="38"/>
      <c r="BL80" s="38"/>
      <c r="BM80" s="38"/>
      <c r="BN80" s="38"/>
      <c r="BO80" s="51"/>
      <c r="BP80" s="121"/>
      <c r="BQ80" s="127"/>
    </row>
    <row r="81" spans="1:69" ht="12.75" x14ac:dyDescent="0.2">
      <c r="A81" s="24"/>
      <c r="B81" s="27"/>
      <c r="C81" s="643"/>
      <c r="D81" s="576"/>
      <c r="E81" s="576"/>
      <c r="F81" s="576"/>
      <c r="G81" s="576"/>
      <c r="H81" s="576"/>
      <c r="I81" s="576"/>
      <c r="J81" s="576"/>
      <c r="K81" s="576"/>
      <c r="L81" s="576"/>
      <c r="M81" s="576"/>
      <c r="N81" s="576"/>
      <c r="O81" s="576"/>
      <c r="P81" s="576"/>
      <c r="Q81" s="576"/>
      <c r="R81" s="576"/>
      <c r="S81" s="576"/>
      <c r="T81" s="576"/>
      <c r="U81" s="576"/>
      <c r="V81" s="576"/>
      <c r="W81" s="576"/>
      <c r="X81" s="576"/>
      <c r="Y81" s="576"/>
      <c r="Z81" s="576"/>
      <c r="AA81" s="576"/>
      <c r="AB81" s="576"/>
      <c r="AC81" s="576"/>
      <c r="AD81" s="576"/>
      <c r="AE81" s="573"/>
      <c r="AF81" s="571"/>
      <c r="AG81" s="571"/>
      <c r="AH81" s="571"/>
      <c r="AI81" s="571"/>
      <c r="AJ81" s="571"/>
      <c r="AK81" s="571"/>
      <c r="AL81" s="571"/>
      <c r="AM81" s="571"/>
      <c r="AN81" s="571"/>
      <c r="AO81" s="571"/>
      <c r="AP81" s="571"/>
      <c r="AQ81" s="571"/>
      <c r="AR81" s="571"/>
      <c r="AS81" s="571"/>
      <c r="AT81" s="571"/>
      <c r="AU81" s="571"/>
      <c r="AV81" s="571"/>
      <c r="AW81" s="571"/>
      <c r="AX81" s="571"/>
      <c r="AY81" s="571"/>
      <c r="AZ81" s="571"/>
      <c r="BA81" s="571"/>
      <c r="BB81" s="572"/>
      <c r="BC81" s="572"/>
      <c r="BD81" s="572"/>
      <c r="BE81" s="572"/>
      <c r="BF81" s="572"/>
      <c r="BG81" s="572"/>
      <c r="BH81" s="648"/>
      <c r="BI81" s="649"/>
      <c r="BJ81" s="38"/>
      <c r="BK81" s="597" t="str">
        <f>IF(COUNT(BK75,BK78)&lt;2,"",BK75-BK78)</f>
        <v/>
      </c>
      <c r="BL81" s="598"/>
      <c r="BM81" s="598"/>
      <c r="BN81" s="599"/>
      <c r="BO81" s="51"/>
      <c r="BP81" s="121"/>
      <c r="BQ81" s="127"/>
    </row>
    <row r="82" spans="1:69" ht="5.0999999999999996" customHeight="1" thickBot="1" x14ac:dyDescent="0.25">
      <c r="A82" s="24"/>
      <c r="B82" s="27"/>
      <c r="C82" s="643"/>
      <c r="D82" s="576"/>
      <c r="E82" s="576"/>
      <c r="F82" s="576"/>
      <c r="G82" s="576"/>
      <c r="H82" s="576"/>
      <c r="I82" s="576"/>
      <c r="J82" s="576"/>
      <c r="K82" s="576"/>
      <c r="L82" s="576"/>
      <c r="M82" s="576"/>
      <c r="N82" s="576"/>
      <c r="O82" s="576"/>
      <c r="P82" s="576"/>
      <c r="Q82" s="576"/>
      <c r="R82" s="576"/>
      <c r="S82" s="576"/>
      <c r="T82" s="576"/>
      <c r="U82" s="576"/>
      <c r="V82" s="576"/>
      <c r="W82" s="576"/>
      <c r="X82" s="576"/>
      <c r="Y82" s="576"/>
      <c r="Z82" s="576"/>
      <c r="AA82" s="576"/>
      <c r="AB82" s="576"/>
      <c r="AC82" s="576"/>
      <c r="AD82" s="576"/>
      <c r="AE82" s="573"/>
      <c r="AF82" s="571"/>
      <c r="AG82" s="571"/>
      <c r="AH82" s="571"/>
      <c r="AI82" s="571"/>
      <c r="AJ82" s="571"/>
      <c r="AK82" s="571"/>
      <c r="AL82" s="571"/>
      <c r="AM82" s="571"/>
      <c r="AN82" s="571"/>
      <c r="AO82" s="571"/>
      <c r="AP82" s="571"/>
      <c r="AQ82" s="571"/>
      <c r="AR82" s="571"/>
      <c r="AS82" s="571"/>
      <c r="AT82" s="571"/>
      <c r="AU82" s="571"/>
      <c r="AV82" s="571"/>
      <c r="AW82" s="571"/>
      <c r="AX82" s="571"/>
      <c r="AY82" s="571"/>
      <c r="AZ82" s="571"/>
      <c r="BA82" s="571"/>
      <c r="BB82" s="572"/>
      <c r="BC82" s="572"/>
      <c r="BD82" s="572"/>
      <c r="BE82" s="572"/>
      <c r="BF82" s="572"/>
      <c r="BG82" s="572"/>
      <c r="BH82" s="648"/>
      <c r="BI82" s="649"/>
      <c r="BJ82" s="38"/>
      <c r="BK82" s="38"/>
      <c r="BL82" s="38"/>
      <c r="BM82" s="38"/>
      <c r="BN82" s="38"/>
      <c r="BO82" s="51"/>
      <c r="BP82" s="121"/>
      <c r="BQ82" s="127"/>
    </row>
    <row r="83" spans="1:69" ht="5.0999999999999996" customHeight="1" thickTop="1" x14ac:dyDescent="0.2">
      <c r="A83" s="24"/>
      <c r="B83" s="27"/>
      <c r="C83" s="644"/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5"/>
      <c r="AA83" s="405"/>
      <c r="AB83" s="405"/>
      <c r="AC83" s="405"/>
      <c r="AD83" s="405"/>
      <c r="AE83" s="650" t="s">
        <v>173</v>
      </c>
      <c r="AF83" s="651"/>
      <c r="AG83" s="651"/>
      <c r="AH83" s="651"/>
      <c r="AI83" s="651"/>
      <c r="AJ83" s="651"/>
      <c r="AK83" s="651"/>
      <c r="AL83" s="651"/>
      <c r="AM83" s="651"/>
      <c r="AN83" s="651"/>
      <c r="AO83" s="651"/>
      <c r="AP83" s="651"/>
      <c r="AQ83" s="651"/>
      <c r="AR83" s="651"/>
      <c r="AS83" s="651"/>
      <c r="AT83" s="651"/>
      <c r="AU83" s="651"/>
      <c r="AV83" s="651"/>
      <c r="AW83" s="651"/>
      <c r="AX83" s="651"/>
      <c r="AY83" s="651"/>
      <c r="AZ83" s="651"/>
      <c r="BA83" s="651"/>
      <c r="BB83" s="651"/>
      <c r="BC83" s="651"/>
      <c r="BD83" s="651"/>
      <c r="BE83" s="651"/>
      <c r="BF83" s="651"/>
      <c r="BG83" s="651"/>
      <c r="BH83" s="651"/>
      <c r="BI83" s="651"/>
      <c r="BJ83" s="651"/>
      <c r="BK83" s="651"/>
      <c r="BL83" s="651"/>
      <c r="BM83" s="651"/>
      <c r="BN83" s="651"/>
      <c r="BO83" s="652"/>
      <c r="BP83" s="125"/>
      <c r="BQ83" s="127"/>
    </row>
    <row r="84" spans="1:69" ht="12.75" x14ac:dyDescent="0.2">
      <c r="A84" s="24"/>
      <c r="B84" s="27"/>
      <c r="C84" s="645"/>
      <c r="D84" s="646"/>
      <c r="E84" s="646"/>
      <c r="F84" s="646"/>
      <c r="G84" s="646"/>
      <c r="H84" s="646"/>
      <c r="I84" s="646"/>
      <c r="J84" s="646"/>
      <c r="K84" s="646"/>
      <c r="L84" s="646"/>
      <c r="M84" s="646"/>
      <c r="N84" s="646"/>
      <c r="O84" s="646"/>
      <c r="P84" s="646"/>
      <c r="Q84" s="646"/>
      <c r="R84" s="646"/>
      <c r="S84" s="646"/>
      <c r="T84" s="646"/>
      <c r="U84" s="646"/>
      <c r="V84" s="646"/>
      <c r="W84" s="646"/>
      <c r="X84" s="646"/>
      <c r="Y84" s="646"/>
      <c r="Z84" s="646"/>
      <c r="AA84" s="646"/>
      <c r="AB84" s="646"/>
      <c r="AC84" s="646"/>
      <c r="AD84" s="646"/>
      <c r="AE84" s="653"/>
      <c r="AF84" s="654"/>
      <c r="AG84" s="654"/>
      <c r="AH84" s="654"/>
      <c r="AI84" s="654"/>
      <c r="AJ84" s="654"/>
      <c r="AK84" s="654"/>
      <c r="AL84" s="654"/>
      <c r="AM84" s="654"/>
      <c r="AN84" s="654"/>
      <c r="AO84" s="654"/>
      <c r="AP84" s="654"/>
      <c r="AQ84" s="654"/>
      <c r="AR84" s="654"/>
      <c r="AS84" s="654"/>
      <c r="AT84" s="654"/>
      <c r="AU84" s="654"/>
      <c r="AV84" s="654"/>
      <c r="AW84" s="654"/>
      <c r="AX84" s="654"/>
      <c r="AY84" s="654"/>
      <c r="AZ84" s="654"/>
      <c r="BA84" s="654"/>
      <c r="BB84" s="654"/>
      <c r="BC84" s="654"/>
      <c r="BD84" s="654"/>
      <c r="BE84" s="654"/>
      <c r="BF84" s="654"/>
      <c r="BG84" s="654"/>
      <c r="BH84" s="654"/>
      <c r="BI84" s="654"/>
      <c r="BJ84" s="654"/>
      <c r="BK84" s="654"/>
      <c r="BL84" s="654"/>
      <c r="BM84" s="654"/>
      <c r="BN84" s="654"/>
      <c r="BO84" s="655"/>
      <c r="BP84" s="121"/>
      <c r="BQ84" s="127"/>
    </row>
    <row r="85" spans="1:69" ht="5.0999999999999996" customHeight="1" x14ac:dyDescent="0.2">
      <c r="A85" s="24"/>
      <c r="B85" s="31"/>
      <c r="C85" s="815" t="s">
        <v>174</v>
      </c>
      <c r="D85" s="660"/>
      <c r="E85" s="660"/>
      <c r="F85" s="816"/>
      <c r="G85" s="815" t="s">
        <v>175</v>
      </c>
      <c r="H85" s="660"/>
      <c r="I85" s="660"/>
      <c r="J85" s="660"/>
      <c r="K85" s="660"/>
      <c r="L85" s="816"/>
      <c r="M85" s="815" t="s">
        <v>176</v>
      </c>
      <c r="N85" s="660"/>
      <c r="O85" s="660"/>
      <c r="P85" s="660"/>
      <c r="Q85" s="660"/>
      <c r="R85" s="816"/>
      <c r="S85" s="815" t="s">
        <v>177</v>
      </c>
      <c r="T85" s="660"/>
      <c r="U85" s="660"/>
      <c r="V85" s="660"/>
      <c r="W85" s="660"/>
      <c r="X85" s="816"/>
      <c r="Y85" s="815" t="s">
        <v>178</v>
      </c>
      <c r="Z85" s="660"/>
      <c r="AA85" s="660"/>
      <c r="AB85" s="660"/>
      <c r="AC85" s="660"/>
      <c r="AD85" s="660"/>
      <c r="AE85" s="656"/>
      <c r="AF85" s="657"/>
      <c r="AG85" s="657"/>
      <c r="AH85" s="657"/>
      <c r="AI85" s="657"/>
      <c r="AJ85" s="657"/>
      <c r="AK85" s="657"/>
      <c r="AL85" s="657"/>
      <c r="AM85" s="657"/>
      <c r="AN85" s="657"/>
      <c r="AO85" s="657"/>
      <c r="AP85" s="657"/>
      <c r="AQ85" s="657"/>
      <c r="AR85" s="657"/>
      <c r="AS85" s="657"/>
      <c r="AT85" s="657"/>
      <c r="AU85" s="657"/>
      <c r="AV85" s="657"/>
      <c r="AW85" s="657"/>
      <c r="AX85" s="657"/>
      <c r="AY85" s="657"/>
      <c r="AZ85" s="657"/>
      <c r="BA85" s="657"/>
      <c r="BB85" s="657"/>
      <c r="BC85" s="657"/>
      <c r="BD85" s="657"/>
      <c r="BE85" s="657"/>
      <c r="BF85" s="657"/>
      <c r="BG85" s="657"/>
      <c r="BH85" s="657"/>
      <c r="BI85" s="657"/>
      <c r="BJ85" s="657"/>
      <c r="BK85" s="657"/>
      <c r="BL85" s="657"/>
      <c r="BM85" s="657"/>
      <c r="BN85" s="657"/>
      <c r="BO85" s="658"/>
      <c r="BP85" s="121"/>
      <c r="BQ85" s="127"/>
    </row>
    <row r="86" spans="1:69" ht="5.0999999999999996" customHeight="1" x14ac:dyDescent="0.2">
      <c r="A86" s="24"/>
      <c r="B86" s="31"/>
      <c r="C86" s="662"/>
      <c r="D86" s="663"/>
      <c r="E86" s="663"/>
      <c r="F86" s="664"/>
      <c r="G86" s="662"/>
      <c r="H86" s="663"/>
      <c r="I86" s="663"/>
      <c r="J86" s="663"/>
      <c r="K86" s="663"/>
      <c r="L86" s="664"/>
      <c r="M86" s="662"/>
      <c r="N86" s="663"/>
      <c r="O86" s="663"/>
      <c r="P86" s="663"/>
      <c r="Q86" s="663"/>
      <c r="R86" s="664"/>
      <c r="S86" s="662"/>
      <c r="T86" s="663"/>
      <c r="U86" s="663"/>
      <c r="V86" s="663"/>
      <c r="W86" s="663"/>
      <c r="X86" s="664"/>
      <c r="Y86" s="662"/>
      <c r="Z86" s="663"/>
      <c r="AA86" s="663"/>
      <c r="AB86" s="663"/>
      <c r="AC86" s="663"/>
      <c r="AD86" s="663"/>
      <c r="AE86" s="634" t="s">
        <v>179</v>
      </c>
      <c r="AF86" s="628"/>
      <c r="AG86" s="628"/>
      <c r="AH86" s="628"/>
      <c r="AI86" s="628"/>
      <c r="AJ86" s="628"/>
      <c r="AK86" s="628"/>
      <c r="AL86" s="628"/>
      <c r="AM86" s="628"/>
      <c r="AN86" s="628"/>
      <c r="AO86" s="628"/>
      <c r="AP86" s="628"/>
      <c r="AQ86" s="628"/>
      <c r="AR86" s="628"/>
      <c r="AS86" s="628"/>
      <c r="AT86" s="628"/>
      <c r="AU86" s="628"/>
      <c r="AV86" s="635"/>
      <c r="AW86" s="635"/>
      <c r="AX86" s="635"/>
      <c r="AY86" s="635"/>
      <c r="AZ86" s="635"/>
      <c r="BA86" s="635"/>
      <c r="BB86" s="635"/>
      <c r="BC86" s="635"/>
      <c r="BD86" s="635"/>
      <c r="BE86" s="635"/>
      <c r="BF86" s="635"/>
      <c r="BG86" s="635"/>
      <c r="BH86" s="636" t="s">
        <v>76</v>
      </c>
      <c r="BI86" s="813"/>
      <c r="BJ86" s="38"/>
      <c r="BK86" s="38"/>
      <c r="BL86" s="38"/>
      <c r="BM86" s="38"/>
      <c r="BN86" s="38"/>
      <c r="BO86" s="53"/>
      <c r="BP86" s="121"/>
      <c r="BQ86" s="127"/>
    </row>
    <row r="87" spans="1:69" ht="12.75" x14ac:dyDescent="0.2">
      <c r="A87" s="24"/>
      <c r="B87" s="31"/>
      <c r="C87" s="662"/>
      <c r="D87" s="663"/>
      <c r="E87" s="663"/>
      <c r="F87" s="664"/>
      <c r="G87" s="662"/>
      <c r="H87" s="663"/>
      <c r="I87" s="663"/>
      <c r="J87" s="663"/>
      <c r="K87" s="663"/>
      <c r="L87" s="664"/>
      <c r="M87" s="662"/>
      <c r="N87" s="663"/>
      <c r="O87" s="663"/>
      <c r="P87" s="663"/>
      <c r="Q87" s="663"/>
      <c r="R87" s="664"/>
      <c r="S87" s="662"/>
      <c r="T87" s="663"/>
      <c r="U87" s="663"/>
      <c r="V87" s="663"/>
      <c r="W87" s="663"/>
      <c r="X87" s="664"/>
      <c r="Y87" s="662"/>
      <c r="Z87" s="663"/>
      <c r="AA87" s="663"/>
      <c r="AB87" s="663"/>
      <c r="AC87" s="663"/>
      <c r="AD87" s="663"/>
      <c r="AE87" s="573"/>
      <c r="AF87" s="571"/>
      <c r="AG87" s="571"/>
      <c r="AH87" s="571"/>
      <c r="AI87" s="571"/>
      <c r="AJ87" s="571"/>
      <c r="AK87" s="571"/>
      <c r="AL87" s="571"/>
      <c r="AM87" s="571"/>
      <c r="AN87" s="571"/>
      <c r="AO87" s="571"/>
      <c r="AP87" s="571"/>
      <c r="AQ87" s="571"/>
      <c r="AR87" s="571"/>
      <c r="AS87" s="571"/>
      <c r="AT87" s="571"/>
      <c r="AU87" s="571"/>
      <c r="AV87" s="543"/>
      <c r="AW87" s="543"/>
      <c r="AX87" s="543"/>
      <c r="AY87" s="543"/>
      <c r="AZ87" s="543"/>
      <c r="BA87" s="543"/>
      <c r="BB87" s="543"/>
      <c r="BC87" s="543"/>
      <c r="BD87" s="543"/>
      <c r="BE87" s="543"/>
      <c r="BF87" s="543"/>
      <c r="BG87" s="543"/>
      <c r="BH87" s="576"/>
      <c r="BI87" s="577"/>
      <c r="BJ87" s="63"/>
      <c r="BK87" s="638"/>
      <c r="BL87" s="639"/>
      <c r="BM87" s="639"/>
      <c r="BN87" s="640"/>
      <c r="BO87" s="51"/>
      <c r="BP87" s="121"/>
      <c r="BQ87" s="127"/>
    </row>
    <row r="88" spans="1:69" ht="5.0999999999999996" customHeight="1" x14ac:dyDescent="0.2">
      <c r="A88" s="24"/>
      <c r="B88" s="32"/>
      <c r="C88" s="665"/>
      <c r="D88" s="666"/>
      <c r="E88" s="666"/>
      <c r="F88" s="667"/>
      <c r="G88" s="665"/>
      <c r="H88" s="666"/>
      <c r="I88" s="666"/>
      <c r="J88" s="666"/>
      <c r="K88" s="666"/>
      <c r="L88" s="667"/>
      <c r="M88" s="665"/>
      <c r="N88" s="666"/>
      <c r="O88" s="666"/>
      <c r="P88" s="666"/>
      <c r="Q88" s="666"/>
      <c r="R88" s="667"/>
      <c r="S88" s="665"/>
      <c r="T88" s="666"/>
      <c r="U88" s="666"/>
      <c r="V88" s="666"/>
      <c r="W88" s="666"/>
      <c r="X88" s="667"/>
      <c r="Y88" s="665"/>
      <c r="Z88" s="666"/>
      <c r="AA88" s="666"/>
      <c r="AB88" s="666"/>
      <c r="AC88" s="666"/>
      <c r="AD88" s="666"/>
      <c r="AE88" s="574"/>
      <c r="AF88" s="575"/>
      <c r="AG88" s="575"/>
      <c r="AH88" s="575"/>
      <c r="AI88" s="575"/>
      <c r="AJ88" s="575"/>
      <c r="AK88" s="575"/>
      <c r="AL88" s="575"/>
      <c r="AM88" s="575"/>
      <c r="AN88" s="575"/>
      <c r="AO88" s="575"/>
      <c r="AP88" s="575"/>
      <c r="AQ88" s="575"/>
      <c r="AR88" s="575"/>
      <c r="AS88" s="575"/>
      <c r="AT88" s="575"/>
      <c r="AU88" s="575"/>
      <c r="AV88" s="546"/>
      <c r="AW88" s="546"/>
      <c r="AX88" s="546"/>
      <c r="AY88" s="546"/>
      <c r="AZ88" s="546"/>
      <c r="BA88" s="546"/>
      <c r="BB88" s="546"/>
      <c r="BC88" s="546"/>
      <c r="BD88" s="546"/>
      <c r="BE88" s="546"/>
      <c r="BF88" s="546"/>
      <c r="BG88" s="546"/>
      <c r="BH88" s="578"/>
      <c r="BI88" s="579"/>
      <c r="BJ88" s="45"/>
      <c r="BK88" s="45"/>
      <c r="BL88" s="45"/>
      <c r="BM88" s="45"/>
      <c r="BN88" s="45"/>
      <c r="BO88" s="52"/>
      <c r="BP88" s="121"/>
      <c r="BQ88" s="127"/>
    </row>
    <row r="89" spans="1:69" ht="5.0999999999999996" customHeight="1" x14ac:dyDescent="0.2">
      <c r="A89" s="24"/>
      <c r="B89" s="27"/>
      <c r="C89" s="810" t="s">
        <v>39</v>
      </c>
      <c r="D89" s="628"/>
      <c r="E89" s="628"/>
      <c r="F89" s="812"/>
      <c r="G89" s="41"/>
      <c r="H89" s="44"/>
      <c r="I89" s="44"/>
      <c r="J89" s="44"/>
      <c r="K89" s="44"/>
      <c r="L89" s="44"/>
      <c r="M89" s="41"/>
      <c r="N89" s="44"/>
      <c r="O89" s="44"/>
      <c r="P89" s="44"/>
      <c r="Q89" s="44"/>
      <c r="R89" s="44"/>
      <c r="S89" s="41"/>
      <c r="T89" s="44"/>
      <c r="U89" s="44"/>
      <c r="V89" s="44"/>
      <c r="W89" s="44"/>
      <c r="X89" s="53"/>
      <c r="Y89" s="44"/>
      <c r="Z89" s="44"/>
      <c r="AA89" s="44"/>
      <c r="AB89" s="44"/>
      <c r="AC89" s="44"/>
      <c r="AD89" s="44"/>
      <c r="AE89" s="634" t="s">
        <v>180</v>
      </c>
      <c r="AF89" s="628"/>
      <c r="AG89" s="628"/>
      <c r="AH89" s="628"/>
      <c r="AI89" s="628"/>
      <c r="AJ89" s="628"/>
      <c r="AK89" s="628"/>
      <c r="AL89" s="628"/>
      <c r="AM89" s="628"/>
      <c r="AN89" s="628"/>
      <c r="AO89" s="628"/>
      <c r="AP89" s="628"/>
      <c r="AQ89" s="628"/>
      <c r="AR89" s="628"/>
      <c r="AS89" s="628"/>
      <c r="AT89" s="628"/>
      <c r="AU89" s="628"/>
      <c r="AV89" s="635"/>
      <c r="AW89" s="635"/>
      <c r="AX89" s="635"/>
      <c r="AY89" s="635"/>
      <c r="AZ89" s="635"/>
      <c r="BA89" s="635"/>
      <c r="BB89" s="635"/>
      <c r="BC89" s="635"/>
      <c r="BD89" s="635"/>
      <c r="BE89" s="635"/>
      <c r="BF89" s="635"/>
      <c r="BG89" s="635"/>
      <c r="BH89" s="636" t="s">
        <v>78</v>
      </c>
      <c r="BI89" s="813"/>
      <c r="BJ89" s="44"/>
      <c r="BK89" s="44"/>
      <c r="BL89" s="44"/>
      <c r="BM89" s="44"/>
      <c r="BN89" s="44"/>
      <c r="BO89" s="53"/>
      <c r="BP89" s="121"/>
      <c r="BQ89" s="127"/>
    </row>
    <row r="90" spans="1:69" ht="12.75" x14ac:dyDescent="0.2">
      <c r="A90" s="24"/>
      <c r="B90" s="27"/>
      <c r="C90" s="630"/>
      <c r="D90" s="571"/>
      <c r="E90" s="571"/>
      <c r="F90" s="631"/>
      <c r="G90" s="42"/>
      <c r="H90" s="610"/>
      <c r="I90" s="615"/>
      <c r="J90" s="615"/>
      <c r="K90" s="611"/>
      <c r="L90" s="51"/>
      <c r="M90" s="38"/>
      <c r="N90" s="597">
        <f>IF(COUNT($BK$75,H90)&lt;2,0,H90/$BK$75*100)</f>
        <v>0</v>
      </c>
      <c r="O90" s="598"/>
      <c r="P90" s="598"/>
      <c r="Q90" s="599"/>
      <c r="R90" s="38"/>
      <c r="S90" s="42"/>
      <c r="T90" s="597">
        <f>N90</f>
        <v>0</v>
      </c>
      <c r="U90" s="598"/>
      <c r="V90" s="598"/>
      <c r="W90" s="599"/>
      <c r="X90" s="51"/>
      <c r="Y90" s="38"/>
      <c r="Z90" s="597">
        <f>100-T90</f>
        <v>100</v>
      </c>
      <c r="AA90" s="598"/>
      <c r="AB90" s="598"/>
      <c r="AC90" s="599"/>
      <c r="AD90" s="38"/>
      <c r="AE90" s="573"/>
      <c r="AF90" s="571"/>
      <c r="AG90" s="571"/>
      <c r="AH90" s="571"/>
      <c r="AI90" s="571"/>
      <c r="AJ90" s="571"/>
      <c r="AK90" s="571"/>
      <c r="AL90" s="571"/>
      <c r="AM90" s="571"/>
      <c r="AN90" s="571"/>
      <c r="AO90" s="571"/>
      <c r="AP90" s="571"/>
      <c r="AQ90" s="571"/>
      <c r="AR90" s="571"/>
      <c r="AS90" s="571"/>
      <c r="AT90" s="571"/>
      <c r="AU90" s="571"/>
      <c r="AV90" s="572"/>
      <c r="AW90" s="572"/>
      <c r="AX90" s="572"/>
      <c r="AY90" s="572"/>
      <c r="AZ90" s="572"/>
      <c r="BA90" s="572"/>
      <c r="BB90" s="572"/>
      <c r="BC90" s="572"/>
      <c r="BD90" s="572"/>
      <c r="BE90" s="572"/>
      <c r="BF90" s="572"/>
      <c r="BG90" s="572"/>
      <c r="BH90" s="576"/>
      <c r="BI90" s="577"/>
      <c r="BJ90" s="63"/>
      <c r="BK90" s="638"/>
      <c r="BL90" s="639"/>
      <c r="BM90" s="639"/>
      <c r="BN90" s="640"/>
      <c r="BO90" s="51"/>
      <c r="BP90" s="121"/>
      <c r="BQ90" s="127"/>
    </row>
    <row r="91" spans="1:69" ht="5.0999999999999996" customHeight="1" x14ac:dyDescent="0.2">
      <c r="A91" s="24"/>
      <c r="B91" s="27"/>
      <c r="C91" s="632"/>
      <c r="D91" s="575"/>
      <c r="E91" s="575"/>
      <c r="F91" s="633"/>
      <c r="G91" s="43"/>
      <c r="H91" s="45"/>
      <c r="I91" s="45"/>
      <c r="J91" s="45"/>
      <c r="K91" s="45"/>
      <c r="L91" s="52"/>
      <c r="M91" s="45"/>
      <c r="N91" s="45"/>
      <c r="O91" s="45"/>
      <c r="P91" s="45"/>
      <c r="Q91" s="45"/>
      <c r="R91" s="45"/>
      <c r="S91" s="43"/>
      <c r="T91" s="45"/>
      <c r="U91" s="45"/>
      <c r="V91" s="45"/>
      <c r="W91" s="45"/>
      <c r="X91" s="52"/>
      <c r="Y91" s="45"/>
      <c r="Z91" s="45"/>
      <c r="AA91" s="45"/>
      <c r="AB91" s="45"/>
      <c r="AC91" s="45"/>
      <c r="AD91" s="45"/>
      <c r="AE91" s="574"/>
      <c r="AF91" s="575"/>
      <c r="AG91" s="575"/>
      <c r="AH91" s="575"/>
      <c r="AI91" s="575"/>
      <c r="AJ91" s="575"/>
      <c r="AK91" s="575"/>
      <c r="AL91" s="575"/>
      <c r="AM91" s="575"/>
      <c r="AN91" s="575"/>
      <c r="AO91" s="575"/>
      <c r="AP91" s="575"/>
      <c r="AQ91" s="575"/>
      <c r="AR91" s="575"/>
      <c r="AS91" s="575"/>
      <c r="AT91" s="575"/>
      <c r="AU91" s="575"/>
      <c r="AV91" s="546"/>
      <c r="AW91" s="546"/>
      <c r="AX91" s="546"/>
      <c r="AY91" s="546"/>
      <c r="AZ91" s="546"/>
      <c r="BA91" s="546"/>
      <c r="BB91" s="546"/>
      <c r="BC91" s="546"/>
      <c r="BD91" s="546"/>
      <c r="BE91" s="546"/>
      <c r="BF91" s="546"/>
      <c r="BG91" s="546"/>
      <c r="BH91" s="578"/>
      <c r="BI91" s="579"/>
      <c r="BJ91" s="45"/>
      <c r="BK91" s="45"/>
      <c r="BL91" s="45"/>
      <c r="BM91" s="45"/>
      <c r="BN91" s="45"/>
      <c r="BO91" s="52"/>
      <c r="BP91" s="121"/>
      <c r="BQ91" s="127"/>
    </row>
    <row r="92" spans="1:69" ht="5.0999999999999996" customHeight="1" x14ac:dyDescent="0.2">
      <c r="A92" s="24"/>
      <c r="B92" s="27"/>
      <c r="C92" s="810" t="s">
        <v>40</v>
      </c>
      <c r="D92" s="601"/>
      <c r="E92" s="601"/>
      <c r="F92" s="811"/>
      <c r="G92" s="41"/>
      <c r="H92" s="44"/>
      <c r="I92" s="44"/>
      <c r="J92" s="44"/>
      <c r="K92" s="44"/>
      <c r="L92" s="53"/>
      <c r="M92" s="44"/>
      <c r="N92" s="44"/>
      <c r="O92" s="44"/>
      <c r="P92" s="44"/>
      <c r="Q92" s="44"/>
      <c r="R92" s="44"/>
      <c r="S92" s="41"/>
      <c r="T92" s="44"/>
      <c r="U92" s="44"/>
      <c r="V92" s="44"/>
      <c r="W92" s="44"/>
      <c r="X92" s="53"/>
      <c r="Y92" s="44"/>
      <c r="Z92" s="44"/>
      <c r="AA92" s="44"/>
      <c r="AB92" s="44"/>
      <c r="AC92" s="44"/>
      <c r="AD92" s="44"/>
      <c r="AE92" s="609" t="s">
        <v>181</v>
      </c>
      <c r="AF92" s="571"/>
      <c r="AG92" s="571"/>
      <c r="AH92" s="571"/>
      <c r="AI92" s="571"/>
      <c r="AJ92" s="571"/>
      <c r="AK92" s="571"/>
      <c r="AL92" s="571"/>
      <c r="AM92" s="571"/>
      <c r="AN92" s="571"/>
      <c r="AO92" s="571"/>
      <c r="AP92" s="571"/>
      <c r="AQ92" s="571"/>
      <c r="AR92" s="571"/>
      <c r="AS92" s="571"/>
      <c r="AT92" s="571"/>
      <c r="AU92" s="571"/>
      <c r="AV92" s="572"/>
      <c r="AW92" s="572"/>
      <c r="AX92" s="572"/>
      <c r="AY92" s="572"/>
      <c r="AZ92" s="572"/>
      <c r="BA92" s="572"/>
      <c r="BB92" s="572"/>
      <c r="BC92" s="572"/>
      <c r="BD92" s="572"/>
      <c r="BE92" s="572"/>
      <c r="BF92" s="572"/>
      <c r="BG92" s="572"/>
      <c r="BH92" s="576" t="s">
        <v>79</v>
      </c>
      <c r="BI92" s="577"/>
      <c r="BJ92" s="38"/>
      <c r="BK92" s="38"/>
      <c r="BL92" s="38"/>
      <c r="BM92" s="38"/>
      <c r="BN92" s="38"/>
      <c r="BO92" s="51"/>
      <c r="BP92" s="121"/>
      <c r="BQ92" s="127"/>
    </row>
    <row r="93" spans="1:69" ht="12.75" x14ac:dyDescent="0.2">
      <c r="A93" s="24"/>
      <c r="B93" s="27"/>
      <c r="C93" s="603"/>
      <c r="D93" s="604"/>
      <c r="E93" s="604"/>
      <c r="F93" s="605"/>
      <c r="G93" s="42"/>
      <c r="H93" s="610"/>
      <c r="I93" s="615"/>
      <c r="J93" s="615"/>
      <c r="K93" s="611"/>
      <c r="L93" s="51"/>
      <c r="M93" s="38"/>
      <c r="N93" s="597">
        <f>IF(COUNT($BK$75,H93)&lt;2,0,H93/$BK$75*100)</f>
        <v>0</v>
      </c>
      <c r="O93" s="598"/>
      <c r="P93" s="598"/>
      <c r="Q93" s="599"/>
      <c r="R93" s="51"/>
      <c r="S93" s="38"/>
      <c r="T93" s="597">
        <f>T90+N93</f>
        <v>0</v>
      </c>
      <c r="U93" s="598"/>
      <c r="V93" s="598"/>
      <c r="W93" s="599"/>
      <c r="X93" s="51"/>
      <c r="Y93" s="38"/>
      <c r="Z93" s="597">
        <f>100-T93</f>
        <v>100</v>
      </c>
      <c r="AA93" s="598"/>
      <c r="AB93" s="598"/>
      <c r="AC93" s="599"/>
      <c r="AD93" s="38"/>
      <c r="AE93" s="573"/>
      <c r="AF93" s="571"/>
      <c r="AG93" s="571"/>
      <c r="AH93" s="571"/>
      <c r="AI93" s="571"/>
      <c r="AJ93" s="571"/>
      <c r="AK93" s="571"/>
      <c r="AL93" s="571"/>
      <c r="AM93" s="571"/>
      <c r="AN93" s="571"/>
      <c r="AO93" s="571"/>
      <c r="AP93" s="571"/>
      <c r="AQ93" s="571"/>
      <c r="AR93" s="571"/>
      <c r="AS93" s="571"/>
      <c r="AT93" s="571"/>
      <c r="AU93" s="571"/>
      <c r="AV93" s="572"/>
      <c r="AW93" s="572"/>
      <c r="AX93" s="572"/>
      <c r="AY93" s="572"/>
      <c r="AZ93" s="572"/>
      <c r="BA93" s="572"/>
      <c r="BB93" s="572"/>
      <c r="BC93" s="572"/>
      <c r="BD93" s="572"/>
      <c r="BE93" s="572"/>
      <c r="BF93" s="572"/>
      <c r="BG93" s="572"/>
      <c r="BH93" s="576"/>
      <c r="BI93" s="577"/>
      <c r="BJ93" s="63"/>
      <c r="BK93" s="597" t="str">
        <f>IF(T46="","",ROUND(T46*100,1))</f>
        <v/>
      </c>
      <c r="BL93" s="598"/>
      <c r="BM93" s="598"/>
      <c r="BN93" s="599"/>
      <c r="BO93" s="51"/>
      <c r="BP93" s="121"/>
      <c r="BQ93" s="127"/>
    </row>
    <row r="94" spans="1:69" ht="5.0999999999999996" customHeight="1" x14ac:dyDescent="0.2">
      <c r="A94" s="24"/>
      <c r="B94" s="27"/>
      <c r="C94" s="606"/>
      <c r="D94" s="607"/>
      <c r="E94" s="607"/>
      <c r="F94" s="608"/>
      <c r="G94" s="43"/>
      <c r="H94" s="45"/>
      <c r="I94" s="45"/>
      <c r="J94" s="45"/>
      <c r="K94" s="45"/>
      <c r="L94" s="52"/>
      <c r="M94" s="45"/>
      <c r="N94" s="45"/>
      <c r="O94" s="45"/>
      <c r="P94" s="45"/>
      <c r="Q94" s="45"/>
      <c r="R94" s="52"/>
      <c r="S94" s="45"/>
      <c r="T94" s="45"/>
      <c r="U94" s="45"/>
      <c r="V94" s="45"/>
      <c r="W94" s="45"/>
      <c r="X94" s="52"/>
      <c r="Y94" s="45"/>
      <c r="Z94" s="45"/>
      <c r="AA94" s="45"/>
      <c r="AB94" s="45"/>
      <c r="AC94" s="45"/>
      <c r="AD94" s="45"/>
      <c r="AE94" s="574"/>
      <c r="AF94" s="575"/>
      <c r="AG94" s="575"/>
      <c r="AH94" s="575"/>
      <c r="AI94" s="575"/>
      <c r="AJ94" s="575"/>
      <c r="AK94" s="575"/>
      <c r="AL94" s="575"/>
      <c r="AM94" s="575"/>
      <c r="AN94" s="575"/>
      <c r="AO94" s="575"/>
      <c r="AP94" s="575"/>
      <c r="AQ94" s="575"/>
      <c r="AR94" s="575"/>
      <c r="AS94" s="575"/>
      <c r="AT94" s="575"/>
      <c r="AU94" s="575"/>
      <c r="AV94" s="546"/>
      <c r="AW94" s="546"/>
      <c r="AX94" s="546"/>
      <c r="AY94" s="546"/>
      <c r="AZ94" s="546"/>
      <c r="BA94" s="546"/>
      <c r="BB94" s="546"/>
      <c r="BC94" s="546"/>
      <c r="BD94" s="546"/>
      <c r="BE94" s="546"/>
      <c r="BF94" s="546"/>
      <c r="BG94" s="546"/>
      <c r="BH94" s="578"/>
      <c r="BI94" s="579"/>
      <c r="BJ94" s="45"/>
      <c r="BK94" s="45"/>
      <c r="BL94" s="45"/>
      <c r="BM94" s="45"/>
      <c r="BN94" s="45"/>
      <c r="BO94" s="52"/>
      <c r="BP94" s="121"/>
      <c r="BQ94" s="127"/>
    </row>
    <row r="95" spans="1:69" ht="5.0999999999999996" customHeight="1" x14ac:dyDescent="0.2">
      <c r="A95" s="24"/>
      <c r="B95" s="27"/>
      <c r="C95" s="810" t="s">
        <v>41</v>
      </c>
      <c r="D95" s="601"/>
      <c r="E95" s="601"/>
      <c r="F95" s="811"/>
      <c r="G95" s="44"/>
      <c r="H95" s="44"/>
      <c r="I95" s="44"/>
      <c r="J95" s="44"/>
      <c r="K95" s="44"/>
      <c r="L95" s="53"/>
      <c r="M95" s="44"/>
      <c r="N95" s="44"/>
      <c r="O95" s="44"/>
      <c r="P95" s="44"/>
      <c r="Q95" s="44"/>
      <c r="R95" s="53"/>
      <c r="S95" s="44"/>
      <c r="T95" s="44"/>
      <c r="U95" s="44"/>
      <c r="V95" s="44"/>
      <c r="W95" s="44"/>
      <c r="X95" s="53"/>
      <c r="Y95" s="44"/>
      <c r="Z95" s="44"/>
      <c r="AA95" s="44"/>
      <c r="AB95" s="44"/>
      <c r="AC95" s="44"/>
      <c r="AD95" s="44"/>
      <c r="AE95" s="609" t="s">
        <v>182</v>
      </c>
      <c r="AF95" s="571"/>
      <c r="AG95" s="571"/>
      <c r="AH95" s="571"/>
      <c r="AI95" s="571"/>
      <c r="AJ95" s="571"/>
      <c r="AK95" s="571"/>
      <c r="AL95" s="571"/>
      <c r="AM95" s="571"/>
      <c r="AN95" s="571"/>
      <c r="AO95" s="571"/>
      <c r="AP95" s="571"/>
      <c r="AQ95" s="571"/>
      <c r="AR95" s="571"/>
      <c r="AS95" s="571"/>
      <c r="AT95" s="571"/>
      <c r="AU95" s="571"/>
      <c r="AV95" s="572"/>
      <c r="AW95" s="572"/>
      <c r="AX95" s="572"/>
      <c r="AY95" s="572"/>
      <c r="AZ95" s="572"/>
      <c r="BA95" s="572"/>
      <c r="BB95" s="572"/>
      <c r="BC95" s="572"/>
      <c r="BD95" s="572"/>
      <c r="BE95" s="572"/>
      <c r="BF95" s="572"/>
      <c r="BG95" s="572"/>
      <c r="BH95" s="576" t="s">
        <v>77</v>
      </c>
      <c r="BI95" s="577"/>
      <c r="BJ95" s="38"/>
      <c r="BK95" s="38"/>
      <c r="BL95" s="38"/>
      <c r="BM95" s="38"/>
      <c r="BN95" s="38"/>
      <c r="BO95" s="51"/>
      <c r="BP95" s="121"/>
      <c r="BQ95" s="127"/>
    </row>
    <row r="96" spans="1:69" ht="12.75" x14ac:dyDescent="0.2">
      <c r="A96" s="24"/>
      <c r="B96" s="27"/>
      <c r="C96" s="603"/>
      <c r="D96" s="604"/>
      <c r="E96" s="604"/>
      <c r="F96" s="605"/>
      <c r="G96" s="38"/>
      <c r="H96" s="610"/>
      <c r="I96" s="615"/>
      <c r="J96" s="615"/>
      <c r="K96" s="611"/>
      <c r="L96" s="51"/>
      <c r="M96" s="38"/>
      <c r="N96" s="597">
        <f>IF(COUNT($BK$75,H96)&lt;2,0,H96/$BK$75*100)</f>
        <v>0</v>
      </c>
      <c r="O96" s="598"/>
      <c r="P96" s="598"/>
      <c r="Q96" s="599"/>
      <c r="R96" s="51"/>
      <c r="S96" s="38"/>
      <c r="T96" s="597">
        <f>T93+N96</f>
        <v>0</v>
      </c>
      <c r="U96" s="598"/>
      <c r="V96" s="598"/>
      <c r="W96" s="599"/>
      <c r="X96" s="51"/>
      <c r="Y96" s="38"/>
      <c r="Z96" s="597">
        <f>100-T96</f>
        <v>100</v>
      </c>
      <c r="AA96" s="598"/>
      <c r="AB96" s="598"/>
      <c r="AC96" s="599"/>
      <c r="AD96" s="38"/>
      <c r="AE96" s="573"/>
      <c r="AF96" s="571"/>
      <c r="AG96" s="571"/>
      <c r="AH96" s="571"/>
      <c r="AI96" s="571"/>
      <c r="AJ96" s="571"/>
      <c r="AK96" s="571"/>
      <c r="AL96" s="571"/>
      <c r="AM96" s="571"/>
      <c r="AN96" s="571"/>
      <c r="AO96" s="571"/>
      <c r="AP96" s="571"/>
      <c r="AQ96" s="571"/>
      <c r="AR96" s="571"/>
      <c r="AS96" s="571"/>
      <c r="AT96" s="571"/>
      <c r="AU96" s="571"/>
      <c r="AV96" s="572"/>
      <c r="AW96" s="572"/>
      <c r="AX96" s="572"/>
      <c r="AY96" s="572"/>
      <c r="AZ96" s="572"/>
      <c r="BA96" s="572"/>
      <c r="BB96" s="572"/>
      <c r="BC96" s="572"/>
      <c r="BD96" s="572"/>
      <c r="BE96" s="572"/>
      <c r="BF96" s="572"/>
      <c r="BG96" s="572"/>
      <c r="BH96" s="576"/>
      <c r="BI96" s="577"/>
      <c r="BJ96" s="63"/>
      <c r="BK96" s="589" t="str">
        <f>IF(COUNT(BK93,Z78)&lt;2,"",BK93*Z78/100)</f>
        <v/>
      </c>
      <c r="BL96" s="590"/>
      <c r="BM96" s="590"/>
      <c r="BN96" s="591"/>
      <c r="BO96" s="51"/>
      <c r="BP96" s="121"/>
      <c r="BQ96" s="127"/>
    </row>
    <row r="97" spans="1:69" ht="5.0999999999999996" customHeight="1" x14ac:dyDescent="0.2">
      <c r="A97" s="24"/>
      <c r="B97" s="27"/>
      <c r="C97" s="606"/>
      <c r="D97" s="607"/>
      <c r="E97" s="607"/>
      <c r="F97" s="608"/>
      <c r="G97" s="45"/>
      <c r="H97" s="45"/>
      <c r="I97" s="45"/>
      <c r="J97" s="45"/>
      <c r="K97" s="45"/>
      <c r="L97" s="52"/>
      <c r="M97" s="45"/>
      <c r="N97" s="45"/>
      <c r="O97" s="45"/>
      <c r="P97" s="45"/>
      <c r="Q97" s="45"/>
      <c r="R97" s="52"/>
      <c r="S97" s="45"/>
      <c r="T97" s="45"/>
      <c r="U97" s="45"/>
      <c r="V97" s="45"/>
      <c r="W97" s="45"/>
      <c r="X97" s="52"/>
      <c r="Y97" s="45"/>
      <c r="Z97" s="45"/>
      <c r="AA97" s="45"/>
      <c r="AB97" s="45"/>
      <c r="AC97" s="45"/>
      <c r="AD97" s="45"/>
      <c r="AE97" s="574"/>
      <c r="AF97" s="575"/>
      <c r="AG97" s="575"/>
      <c r="AH97" s="575"/>
      <c r="AI97" s="575"/>
      <c r="AJ97" s="575"/>
      <c r="AK97" s="575"/>
      <c r="AL97" s="575"/>
      <c r="AM97" s="575"/>
      <c r="AN97" s="575"/>
      <c r="AO97" s="575"/>
      <c r="AP97" s="575"/>
      <c r="AQ97" s="575"/>
      <c r="AR97" s="575"/>
      <c r="AS97" s="575"/>
      <c r="AT97" s="575"/>
      <c r="AU97" s="575"/>
      <c r="AV97" s="546"/>
      <c r="AW97" s="546"/>
      <c r="AX97" s="546"/>
      <c r="AY97" s="546"/>
      <c r="AZ97" s="546"/>
      <c r="BA97" s="546"/>
      <c r="BB97" s="546"/>
      <c r="BC97" s="546"/>
      <c r="BD97" s="546"/>
      <c r="BE97" s="546"/>
      <c r="BF97" s="546"/>
      <c r="BG97" s="546"/>
      <c r="BH97" s="578"/>
      <c r="BI97" s="579"/>
      <c r="BJ97" s="45"/>
      <c r="BK97" s="45"/>
      <c r="BL97" s="45"/>
      <c r="BM97" s="45"/>
      <c r="BN97" s="45"/>
      <c r="BO97" s="52"/>
      <c r="BP97" s="121"/>
      <c r="BQ97" s="127"/>
    </row>
    <row r="98" spans="1:69" ht="5.0999999999999996" customHeight="1" x14ac:dyDescent="0.2">
      <c r="A98" s="24"/>
      <c r="B98" s="27"/>
      <c r="C98" s="810" t="s">
        <v>42</v>
      </c>
      <c r="D98" s="601"/>
      <c r="E98" s="601"/>
      <c r="F98" s="811"/>
      <c r="G98" s="44"/>
      <c r="H98" s="44"/>
      <c r="I98" s="44"/>
      <c r="J98" s="44"/>
      <c r="K98" s="44"/>
      <c r="L98" s="53"/>
      <c r="M98" s="44"/>
      <c r="N98" s="44"/>
      <c r="O98" s="44"/>
      <c r="P98" s="44"/>
      <c r="Q98" s="44"/>
      <c r="R98" s="53"/>
      <c r="S98" s="44"/>
      <c r="T98" s="44"/>
      <c r="U98" s="44"/>
      <c r="V98" s="44"/>
      <c r="W98" s="44"/>
      <c r="X98" s="53"/>
      <c r="Y98" s="44"/>
      <c r="Z98" s="44"/>
      <c r="AA98" s="44"/>
      <c r="AB98" s="44"/>
      <c r="AC98" s="44"/>
      <c r="AD98" s="44"/>
      <c r="AE98" s="609" t="s">
        <v>183</v>
      </c>
      <c r="AF98" s="571"/>
      <c r="AG98" s="571"/>
      <c r="AH98" s="571"/>
      <c r="AI98" s="571"/>
      <c r="AJ98" s="571"/>
      <c r="AK98" s="571"/>
      <c r="AL98" s="571"/>
      <c r="AM98" s="571"/>
      <c r="AN98" s="571"/>
      <c r="AO98" s="571"/>
      <c r="AP98" s="571"/>
      <c r="AQ98" s="571"/>
      <c r="AR98" s="571"/>
      <c r="AS98" s="571"/>
      <c r="AT98" s="571"/>
      <c r="AU98" s="571"/>
      <c r="AV98" s="572"/>
      <c r="AW98" s="572"/>
      <c r="AX98" s="572"/>
      <c r="AY98" s="572"/>
      <c r="AZ98" s="572"/>
      <c r="BA98" s="572"/>
      <c r="BB98" s="572"/>
      <c r="BC98" s="572"/>
      <c r="BD98" s="572"/>
      <c r="BE98" s="572"/>
      <c r="BF98" s="572"/>
      <c r="BG98" s="572"/>
      <c r="BH98" s="576" t="s">
        <v>86</v>
      </c>
      <c r="BI98" s="577"/>
      <c r="BJ98" s="38"/>
      <c r="BK98" s="38"/>
      <c r="BL98" s="38"/>
      <c r="BM98" s="38"/>
      <c r="BN98" s="38"/>
      <c r="BO98" s="51"/>
      <c r="BP98" s="121"/>
      <c r="BQ98" s="127"/>
    </row>
    <row r="99" spans="1:69" ht="12.75" x14ac:dyDescent="0.2">
      <c r="A99" s="24"/>
      <c r="B99" s="27"/>
      <c r="C99" s="603"/>
      <c r="D99" s="604"/>
      <c r="E99" s="604"/>
      <c r="F99" s="605"/>
      <c r="G99" s="38"/>
      <c r="H99" s="610"/>
      <c r="I99" s="615"/>
      <c r="J99" s="615"/>
      <c r="K99" s="611"/>
      <c r="L99" s="51"/>
      <c r="M99" s="38"/>
      <c r="N99" s="597">
        <f>IF(COUNT($BK$75,H99)&lt;2,0,H99/$BK$75*100)</f>
        <v>0</v>
      </c>
      <c r="O99" s="598"/>
      <c r="P99" s="598"/>
      <c r="Q99" s="599"/>
      <c r="R99" s="51"/>
      <c r="S99" s="38"/>
      <c r="T99" s="597">
        <f>T96+N99</f>
        <v>0</v>
      </c>
      <c r="U99" s="598"/>
      <c r="V99" s="598"/>
      <c r="W99" s="599"/>
      <c r="X99" s="51"/>
      <c r="Y99" s="38"/>
      <c r="Z99" s="597">
        <f>100-T99</f>
        <v>100</v>
      </c>
      <c r="AA99" s="598"/>
      <c r="AB99" s="598"/>
      <c r="AC99" s="599"/>
      <c r="AD99" s="38"/>
      <c r="AE99" s="573"/>
      <c r="AF99" s="571"/>
      <c r="AG99" s="571"/>
      <c r="AH99" s="571"/>
      <c r="AI99" s="571"/>
      <c r="AJ99" s="571"/>
      <c r="AK99" s="571"/>
      <c r="AL99" s="571"/>
      <c r="AM99" s="571"/>
      <c r="AN99" s="571"/>
      <c r="AO99" s="571"/>
      <c r="AP99" s="571"/>
      <c r="AQ99" s="571"/>
      <c r="AR99" s="571"/>
      <c r="AS99" s="571"/>
      <c r="AT99" s="571"/>
      <c r="AU99" s="571"/>
      <c r="AV99" s="572"/>
      <c r="AW99" s="572"/>
      <c r="AX99" s="572"/>
      <c r="AY99" s="572"/>
      <c r="AZ99" s="572"/>
      <c r="BA99" s="572"/>
      <c r="BB99" s="572"/>
      <c r="BC99" s="572"/>
      <c r="BD99" s="572"/>
      <c r="BE99" s="572"/>
      <c r="BF99" s="572"/>
      <c r="BG99" s="572"/>
      <c r="BH99" s="576"/>
      <c r="BI99" s="577"/>
      <c r="BJ99" s="63"/>
      <c r="BK99" s="589" t="str">
        <f>IF(OR(COUNT(BK96,BK90)&lt;2,BK90=0),"",BK96/BK90)</f>
        <v/>
      </c>
      <c r="BL99" s="590"/>
      <c r="BM99" s="590"/>
      <c r="BN99" s="591"/>
      <c r="BO99" s="51"/>
      <c r="BP99" s="121"/>
      <c r="BQ99" s="127"/>
    </row>
    <row r="100" spans="1:69" ht="5.0999999999999996" customHeight="1" x14ac:dyDescent="0.2">
      <c r="A100" s="24"/>
      <c r="B100" s="27"/>
      <c r="C100" s="606"/>
      <c r="D100" s="607"/>
      <c r="E100" s="607"/>
      <c r="F100" s="608"/>
      <c r="G100" s="45"/>
      <c r="H100" s="45"/>
      <c r="I100" s="45"/>
      <c r="J100" s="45"/>
      <c r="K100" s="45"/>
      <c r="L100" s="52"/>
      <c r="M100" s="45"/>
      <c r="N100" s="45"/>
      <c r="O100" s="45"/>
      <c r="P100" s="45"/>
      <c r="Q100" s="45"/>
      <c r="R100" s="52"/>
      <c r="S100" s="45"/>
      <c r="T100" s="45"/>
      <c r="U100" s="45"/>
      <c r="V100" s="45"/>
      <c r="W100" s="45"/>
      <c r="X100" s="52"/>
      <c r="Y100" s="45"/>
      <c r="Z100" s="45"/>
      <c r="AA100" s="45"/>
      <c r="AB100" s="45"/>
      <c r="AC100" s="45"/>
      <c r="AD100" s="45"/>
      <c r="AE100" s="574"/>
      <c r="AF100" s="575"/>
      <c r="AG100" s="575"/>
      <c r="AH100" s="575"/>
      <c r="AI100" s="575"/>
      <c r="AJ100" s="575"/>
      <c r="AK100" s="575"/>
      <c r="AL100" s="575"/>
      <c r="AM100" s="575"/>
      <c r="AN100" s="575"/>
      <c r="AO100" s="575"/>
      <c r="AP100" s="575"/>
      <c r="AQ100" s="575"/>
      <c r="AR100" s="575"/>
      <c r="AS100" s="575"/>
      <c r="AT100" s="575"/>
      <c r="AU100" s="575"/>
      <c r="AV100" s="546"/>
      <c r="AW100" s="546"/>
      <c r="AX100" s="546"/>
      <c r="AY100" s="546"/>
      <c r="AZ100" s="546"/>
      <c r="BA100" s="546"/>
      <c r="BB100" s="546"/>
      <c r="BC100" s="546"/>
      <c r="BD100" s="546"/>
      <c r="BE100" s="546"/>
      <c r="BF100" s="546"/>
      <c r="BG100" s="546"/>
      <c r="BH100" s="578"/>
      <c r="BI100" s="579"/>
      <c r="BJ100" s="45"/>
      <c r="BK100" s="45"/>
      <c r="BL100" s="45"/>
      <c r="BM100" s="45"/>
      <c r="BN100" s="45"/>
      <c r="BO100" s="52"/>
      <c r="BP100" s="121"/>
      <c r="BQ100" s="127"/>
    </row>
    <row r="101" spans="1:69" ht="5.0999999999999996" customHeight="1" x14ac:dyDescent="0.2">
      <c r="A101" s="24"/>
      <c r="B101" s="27"/>
      <c r="C101" s="810" t="s">
        <v>43</v>
      </c>
      <c r="D101" s="601"/>
      <c r="E101" s="601"/>
      <c r="F101" s="811"/>
      <c r="G101" s="44"/>
      <c r="H101" s="44"/>
      <c r="I101" s="44"/>
      <c r="J101" s="44"/>
      <c r="K101" s="44"/>
      <c r="L101" s="53"/>
      <c r="M101" s="44"/>
      <c r="N101" s="44"/>
      <c r="O101" s="44"/>
      <c r="P101" s="44"/>
      <c r="Q101" s="44"/>
      <c r="R101" s="53"/>
      <c r="S101" s="44"/>
      <c r="T101" s="44"/>
      <c r="U101" s="44"/>
      <c r="V101" s="44"/>
      <c r="W101" s="44"/>
      <c r="X101" s="53"/>
      <c r="Y101" s="44"/>
      <c r="Z101" s="44"/>
      <c r="AA101" s="44"/>
      <c r="AB101" s="44"/>
      <c r="AC101" s="44"/>
      <c r="AD101" s="44"/>
      <c r="AE101" s="609" t="s">
        <v>184</v>
      </c>
      <c r="AF101" s="571"/>
      <c r="AG101" s="571"/>
      <c r="AH101" s="571"/>
      <c r="AI101" s="571"/>
      <c r="AJ101" s="571"/>
      <c r="AK101" s="571"/>
      <c r="AL101" s="571"/>
      <c r="AM101" s="571"/>
      <c r="AN101" s="571"/>
      <c r="AO101" s="571"/>
      <c r="AP101" s="571"/>
      <c r="AQ101" s="571"/>
      <c r="AR101" s="571"/>
      <c r="AS101" s="571"/>
      <c r="AT101" s="571"/>
      <c r="AU101" s="571"/>
      <c r="AV101" s="572"/>
      <c r="AW101" s="572"/>
      <c r="AX101" s="572"/>
      <c r="AY101" s="572"/>
      <c r="AZ101" s="572"/>
      <c r="BA101" s="572"/>
      <c r="BB101" s="572"/>
      <c r="BC101" s="572"/>
      <c r="BD101" s="572"/>
      <c r="BE101" s="572"/>
      <c r="BF101" s="572"/>
      <c r="BG101" s="572"/>
      <c r="BH101" s="576" t="s">
        <v>185</v>
      </c>
      <c r="BI101" s="577"/>
      <c r="BJ101" s="38"/>
      <c r="BK101" s="38"/>
      <c r="BL101" s="38"/>
      <c r="BM101" s="38"/>
      <c r="BN101" s="38"/>
      <c r="BO101" s="51"/>
      <c r="BP101" s="121"/>
      <c r="BQ101" s="127"/>
    </row>
    <row r="102" spans="1:69" ht="12.75" x14ac:dyDescent="0.2">
      <c r="A102" s="24"/>
      <c r="B102" s="27"/>
      <c r="C102" s="603"/>
      <c r="D102" s="604"/>
      <c r="E102" s="604"/>
      <c r="F102" s="605"/>
      <c r="G102" s="38"/>
      <c r="H102" s="610"/>
      <c r="I102" s="615"/>
      <c r="J102" s="615"/>
      <c r="K102" s="611"/>
      <c r="L102" s="51"/>
      <c r="M102" s="38"/>
      <c r="N102" s="597">
        <f>IF(COUNT($BK$75,H102)&lt;2,0,H102/$BK$75*100)</f>
        <v>0</v>
      </c>
      <c r="O102" s="598"/>
      <c r="P102" s="598"/>
      <c r="Q102" s="599"/>
      <c r="R102" s="51"/>
      <c r="S102" s="38"/>
      <c r="T102" s="597">
        <f>T99+N102</f>
        <v>0</v>
      </c>
      <c r="U102" s="598"/>
      <c r="V102" s="598"/>
      <c r="W102" s="599"/>
      <c r="X102" s="51"/>
      <c r="Y102" s="38"/>
      <c r="Z102" s="597">
        <f>100-T102</f>
        <v>100</v>
      </c>
      <c r="AA102" s="598"/>
      <c r="AB102" s="598"/>
      <c r="AC102" s="599"/>
      <c r="AD102" s="38"/>
      <c r="AE102" s="573"/>
      <c r="AF102" s="571"/>
      <c r="AG102" s="571"/>
      <c r="AH102" s="571"/>
      <c r="AI102" s="571"/>
      <c r="AJ102" s="571"/>
      <c r="AK102" s="571"/>
      <c r="AL102" s="571"/>
      <c r="AM102" s="571"/>
      <c r="AN102" s="571"/>
      <c r="AO102" s="571"/>
      <c r="AP102" s="571"/>
      <c r="AQ102" s="571"/>
      <c r="AR102" s="571"/>
      <c r="AS102" s="571"/>
      <c r="AT102" s="571"/>
      <c r="AU102" s="571"/>
      <c r="AV102" s="572"/>
      <c r="AW102" s="572"/>
      <c r="AX102" s="572"/>
      <c r="AY102" s="572"/>
      <c r="AZ102" s="572"/>
      <c r="BA102" s="572"/>
      <c r="BB102" s="572"/>
      <c r="BC102" s="572"/>
      <c r="BD102" s="572"/>
      <c r="BE102" s="572"/>
      <c r="BF102" s="572"/>
      <c r="BG102" s="572"/>
      <c r="BH102" s="576"/>
      <c r="BI102" s="577"/>
      <c r="BJ102" s="63"/>
      <c r="BK102" s="589" t="str">
        <f>IF(COUNT(BK93,BK96)&lt;2,"",BK93-BK96)</f>
        <v/>
      </c>
      <c r="BL102" s="590"/>
      <c r="BM102" s="590"/>
      <c r="BN102" s="591"/>
      <c r="BO102" s="51"/>
      <c r="BP102" s="121"/>
      <c r="BQ102" s="127"/>
    </row>
    <row r="103" spans="1:69" ht="5.0999999999999996" customHeight="1" x14ac:dyDescent="0.2">
      <c r="A103" s="24"/>
      <c r="B103" s="27"/>
      <c r="C103" s="606"/>
      <c r="D103" s="607"/>
      <c r="E103" s="607"/>
      <c r="F103" s="608"/>
      <c r="G103" s="45"/>
      <c r="H103" s="45"/>
      <c r="I103" s="45"/>
      <c r="J103" s="45"/>
      <c r="K103" s="45"/>
      <c r="L103" s="52"/>
      <c r="M103" s="45"/>
      <c r="N103" s="45"/>
      <c r="O103" s="45"/>
      <c r="P103" s="45"/>
      <c r="Q103" s="45"/>
      <c r="R103" s="52"/>
      <c r="S103" s="45"/>
      <c r="T103" s="45"/>
      <c r="U103" s="45"/>
      <c r="V103" s="45"/>
      <c r="W103" s="45"/>
      <c r="X103" s="52"/>
      <c r="Y103" s="45"/>
      <c r="Z103" s="45"/>
      <c r="AA103" s="45"/>
      <c r="AB103" s="45"/>
      <c r="AC103" s="45"/>
      <c r="AD103" s="45"/>
      <c r="AE103" s="574"/>
      <c r="AF103" s="575"/>
      <c r="AG103" s="575"/>
      <c r="AH103" s="575"/>
      <c r="AI103" s="575"/>
      <c r="AJ103" s="575"/>
      <c r="AK103" s="575"/>
      <c r="AL103" s="575"/>
      <c r="AM103" s="575"/>
      <c r="AN103" s="575"/>
      <c r="AO103" s="575"/>
      <c r="AP103" s="575"/>
      <c r="AQ103" s="575"/>
      <c r="AR103" s="575"/>
      <c r="AS103" s="575"/>
      <c r="AT103" s="575"/>
      <c r="AU103" s="575"/>
      <c r="AV103" s="546"/>
      <c r="AW103" s="546"/>
      <c r="AX103" s="546"/>
      <c r="AY103" s="546"/>
      <c r="AZ103" s="546"/>
      <c r="BA103" s="546"/>
      <c r="BB103" s="546"/>
      <c r="BC103" s="546"/>
      <c r="BD103" s="546"/>
      <c r="BE103" s="546"/>
      <c r="BF103" s="546"/>
      <c r="BG103" s="546"/>
      <c r="BH103" s="578"/>
      <c r="BI103" s="579"/>
      <c r="BJ103" s="45"/>
      <c r="BK103" s="45"/>
      <c r="BL103" s="45"/>
      <c r="BM103" s="45"/>
      <c r="BN103" s="45"/>
      <c r="BO103" s="52"/>
      <c r="BP103" s="121"/>
      <c r="BQ103" s="127"/>
    </row>
    <row r="104" spans="1:69" ht="5.0999999999999996" customHeight="1" x14ac:dyDescent="0.2">
      <c r="A104" s="24"/>
      <c r="B104" s="27"/>
      <c r="C104" s="810" t="s">
        <v>44</v>
      </c>
      <c r="D104" s="601"/>
      <c r="E104" s="601"/>
      <c r="F104" s="811"/>
      <c r="G104" s="44"/>
      <c r="H104" s="44"/>
      <c r="I104" s="44"/>
      <c r="J104" s="44"/>
      <c r="K104" s="44"/>
      <c r="L104" s="53"/>
      <c r="M104" s="44"/>
      <c r="N104" s="44"/>
      <c r="O104" s="44"/>
      <c r="P104" s="44"/>
      <c r="Q104" s="44"/>
      <c r="R104" s="53"/>
      <c r="S104" s="44"/>
      <c r="T104" s="44"/>
      <c r="U104" s="44"/>
      <c r="V104" s="44"/>
      <c r="W104" s="44"/>
      <c r="X104" s="53"/>
      <c r="Y104" s="44"/>
      <c r="Z104" s="44"/>
      <c r="AA104" s="44"/>
      <c r="AB104" s="44"/>
      <c r="AC104" s="44"/>
      <c r="AD104" s="44"/>
      <c r="AE104" s="609" t="s">
        <v>186</v>
      </c>
      <c r="AF104" s="571"/>
      <c r="AG104" s="571"/>
      <c r="AH104" s="571"/>
      <c r="AI104" s="571"/>
      <c r="AJ104" s="571"/>
      <c r="AK104" s="571"/>
      <c r="AL104" s="571"/>
      <c r="AM104" s="571"/>
      <c r="AN104" s="571"/>
      <c r="AO104" s="571"/>
      <c r="AP104" s="571"/>
      <c r="AQ104" s="571"/>
      <c r="AR104" s="571"/>
      <c r="AS104" s="571"/>
      <c r="AT104" s="571"/>
      <c r="AU104" s="571"/>
      <c r="AV104" s="572"/>
      <c r="AW104" s="572"/>
      <c r="AX104" s="572"/>
      <c r="AY104" s="572"/>
      <c r="AZ104" s="572"/>
      <c r="BA104" s="572"/>
      <c r="BB104" s="572"/>
      <c r="BC104" s="572"/>
      <c r="BD104" s="572"/>
      <c r="BE104" s="572"/>
      <c r="BF104" s="572"/>
      <c r="BG104" s="572"/>
      <c r="BH104" s="576" t="s">
        <v>187</v>
      </c>
      <c r="BI104" s="577"/>
      <c r="BJ104" s="38"/>
      <c r="BK104" s="38"/>
      <c r="BL104" s="38"/>
      <c r="BM104" s="38"/>
      <c r="BN104" s="38"/>
      <c r="BO104" s="51"/>
      <c r="BP104" s="121"/>
      <c r="BQ104" s="127"/>
    </row>
    <row r="105" spans="1:69" ht="12.75" x14ac:dyDescent="0.2">
      <c r="A105" s="24"/>
      <c r="B105" s="27"/>
      <c r="C105" s="603"/>
      <c r="D105" s="604"/>
      <c r="E105" s="604"/>
      <c r="F105" s="605"/>
      <c r="G105" s="38"/>
      <c r="H105" s="622"/>
      <c r="I105" s="623"/>
      <c r="J105" s="623"/>
      <c r="K105" s="624"/>
      <c r="L105" s="51"/>
      <c r="M105" s="51"/>
      <c r="N105" s="597">
        <f>IF(COUNT($BK$75,H105)&lt;2,0,H105/$BK$75*100)</f>
        <v>0</v>
      </c>
      <c r="O105" s="598"/>
      <c r="P105" s="598"/>
      <c r="Q105" s="599"/>
      <c r="R105" s="51"/>
      <c r="S105" s="51"/>
      <c r="T105" s="625">
        <f>T102+N105</f>
        <v>0</v>
      </c>
      <c r="U105" s="626"/>
      <c r="V105" s="626"/>
      <c r="W105" s="627"/>
      <c r="X105" s="51"/>
      <c r="Y105" s="51"/>
      <c r="Z105" s="625">
        <f>100-T105</f>
        <v>100</v>
      </c>
      <c r="AA105" s="626"/>
      <c r="AB105" s="626"/>
      <c r="AC105" s="627"/>
      <c r="AD105" s="38"/>
      <c r="AE105" s="573"/>
      <c r="AF105" s="571"/>
      <c r="AG105" s="571"/>
      <c r="AH105" s="571"/>
      <c r="AI105" s="571"/>
      <c r="AJ105" s="571"/>
      <c r="AK105" s="571"/>
      <c r="AL105" s="571"/>
      <c r="AM105" s="571"/>
      <c r="AN105" s="571"/>
      <c r="AO105" s="571"/>
      <c r="AP105" s="571"/>
      <c r="AQ105" s="571"/>
      <c r="AR105" s="571"/>
      <c r="AS105" s="571"/>
      <c r="AT105" s="571"/>
      <c r="AU105" s="571"/>
      <c r="AV105" s="572"/>
      <c r="AW105" s="572"/>
      <c r="AX105" s="572"/>
      <c r="AY105" s="572"/>
      <c r="AZ105" s="572"/>
      <c r="BA105" s="572"/>
      <c r="BB105" s="572"/>
      <c r="BC105" s="572"/>
      <c r="BD105" s="572"/>
      <c r="BE105" s="572"/>
      <c r="BF105" s="572"/>
      <c r="BG105" s="572"/>
      <c r="BH105" s="576"/>
      <c r="BI105" s="577"/>
      <c r="BJ105" s="63"/>
      <c r="BK105" s="589" t="str">
        <f>IF(OR(COUNT(BK102,BK87)&lt;2,BK87=0),"",BK102/BK87)</f>
        <v/>
      </c>
      <c r="BL105" s="590"/>
      <c r="BM105" s="590"/>
      <c r="BN105" s="591"/>
      <c r="BO105" s="51"/>
      <c r="BP105" s="121"/>
      <c r="BQ105" s="127"/>
    </row>
    <row r="106" spans="1:69" ht="5.0999999999999996" customHeight="1" x14ac:dyDescent="0.2">
      <c r="A106" s="24"/>
      <c r="B106" s="27"/>
      <c r="C106" s="606"/>
      <c r="D106" s="607"/>
      <c r="E106" s="607"/>
      <c r="F106" s="608"/>
      <c r="G106" s="45"/>
      <c r="H106" s="45"/>
      <c r="I106" s="45"/>
      <c r="J106" s="45"/>
      <c r="K106" s="45"/>
      <c r="L106" s="52"/>
      <c r="M106" s="45"/>
      <c r="N106" s="45"/>
      <c r="O106" s="45"/>
      <c r="P106" s="45"/>
      <c r="Q106" s="45"/>
      <c r="R106" s="52"/>
      <c r="S106" s="45"/>
      <c r="T106" s="45"/>
      <c r="U106" s="45"/>
      <c r="V106" s="45"/>
      <c r="W106" s="45"/>
      <c r="X106" s="52"/>
      <c r="Y106" s="45"/>
      <c r="Z106" s="45"/>
      <c r="AA106" s="45"/>
      <c r="AB106" s="45"/>
      <c r="AC106" s="45"/>
      <c r="AD106" s="45"/>
      <c r="AE106" s="574"/>
      <c r="AF106" s="575"/>
      <c r="AG106" s="575"/>
      <c r="AH106" s="575"/>
      <c r="AI106" s="575"/>
      <c r="AJ106" s="575"/>
      <c r="AK106" s="575"/>
      <c r="AL106" s="575"/>
      <c r="AM106" s="575"/>
      <c r="AN106" s="575"/>
      <c r="AO106" s="575"/>
      <c r="AP106" s="575"/>
      <c r="AQ106" s="575"/>
      <c r="AR106" s="575"/>
      <c r="AS106" s="575"/>
      <c r="AT106" s="575"/>
      <c r="AU106" s="575"/>
      <c r="AV106" s="546"/>
      <c r="AW106" s="546"/>
      <c r="AX106" s="546"/>
      <c r="AY106" s="546"/>
      <c r="AZ106" s="546"/>
      <c r="BA106" s="546"/>
      <c r="BB106" s="546"/>
      <c r="BC106" s="546"/>
      <c r="BD106" s="546"/>
      <c r="BE106" s="546"/>
      <c r="BF106" s="546"/>
      <c r="BG106" s="546"/>
      <c r="BH106" s="578"/>
      <c r="BI106" s="579"/>
      <c r="BJ106" s="45"/>
      <c r="BK106" s="45"/>
      <c r="BL106" s="45"/>
      <c r="BM106" s="45"/>
      <c r="BN106" s="45"/>
      <c r="BO106" s="52"/>
      <c r="BP106" s="121"/>
      <c r="BQ106" s="127"/>
    </row>
    <row r="107" spans="1:69" ht="5.0999999999999996" customHeight="1" x14ac:dyDescent="0.2">
      <c r="A107" s="24"/>
      <c r="B107" s="27"/>
      <c r="C107" s="810" t="s">
        <v>45</v>
      </c>
      <c r="D107" s="601"/>
      <c r="E107" s="601"/>
      <c r="F107" s="811"/>
      <c r="G107" s="44"/>
      <c r="H107" s="47"/>
      <c r="I107" s="47"/>
      <c r="J107" s="47"/>
      <c r="K107" s="47"/>
      <c r="L107" s="53"/>
      <c r="M107" s="44"/>
      <c r="N107" s="47"/>
      <c r="O107" s="47"/>
      <c r="P107" s="47"/>
      <c r="Q107" s="47"/>
      <c r="R107" s="53"/>
      <c r="S107" s="44"/>
      <c r="T107" s="47"/>
      <c r="U107" s="47"/>
      <c r="V107" s="47"/>
      <c r="W107" s="47"/>
      <c r="X107" s="53"/>
      <c r="Y107" s="44"/>
      <c r="Z107" s="47"/>
      <c r="AA107" s="47"/>
      <c r="AB107" s="47"/>
      <c r="AC107" s="47"/>
      <c r="AD107" s="44"/>
      <c r="AE107" s="609" t="s">
        <v>188</v>
      </c>
      <c r="AF107" s="571"/>
      <c r="AG107" s="571"/>
      <c r="AH107" s="571"/>
      <c r="AI107" s="571"/>
      <c r="AJ107" s="571"/>
      <c r="AK107" s="571"/>
      <c r="AL107" s="571"/>
      <c r="AM107" s="571"/>
      <c r="AN107" s="571"/>
      <c r="AO107" s="571"/>
      <c r="AP107" s="571"/>
      <c r="AQ107" s="571"/>
      <c r="AR107" s="571"/>
      <c r="AS107" s="571"/>
      <c r="AT107" s="571"/>
      <c r="AU107" s="571"/>
      <c r="AV107" s="572"/>
      <c r="AW107" s="572"/>
      <c r="AX107" s="572"/>
      <c r="AY107" s="572"/>
      <c r="AZ107" s="572"/>
      <c r="BA107" s="572"/>
      <c r="BB107" s="572"/>
      <c r="BC107" s="572"/>
      <c r="BD107" s="572"/>
      <c r="BE107" s="572"/>
      <c r="BF107" s="572"/>
      <c r="BG107" s="572"/>
      <c r="BH107" s="576" t="s">
        <v>189</v>
      </c>
      <c r="BI107" s="577"/>
      <c r="BJ107" s="38"/>
      <c r="BK107" s="38"/>
      <c r="BL107" s="38"/>
      <c r="BM107" s="38"/>
      <c r="BN107" s="38"/>
      <c r="BO107" s="51"/>
      <c r="BP107" s="121"/>
      <c r="BQ107" s="127"/>
    </row>
    <row r="108" spans="1:69" ht="12.75" x14ac:dyDescent="0.2">
      <c r="A108" s="24"/>
      <c r="B108" s="27"/>
      <c r="C108" s="603"/>
      <c r="D108" s="604"/>
      <c r="E108" s="604"/>
      <c r="F108" s="605"/>
      <c r="G108" s="38"/>
      <c r="H108" s="616"/>
      <c r="I108" s="617"/>
      <c r="J108" s="617"/>
      <c r="K108" s="618"/>
      <c r="L108" s="51"/>
      <c r="M108" s="38"/>
      <c r="N108" s="597">
        <f>IF(COUNT($BK$75,H108)&lt;2,0,H108/$BK$75*100)</f>
        <v>0</v>
      </c>
      <c r="O108" s="598"/>
      <c r="P108" s="598"/>
      <c r="Q108" s="599"/>
      <c r="R108" s="51"/>
      <c r="S108" s="38"/>
      <c r="T108" s="619">
        <f>T105+N108</f>
        <v>0</v>
      </c>
      <c r="U108" s="620"/>
      <c r="V108" s="620"/>
      <c r="W108" s="621"/>
      <c r="X108" s="51"/>
      <c r="Y108" s="38"/>
      <c r="Z108" s="619">
        <f>100-T108</f>
        <v>100</v>
      </c>
      <c r="AA108" s="620"/>
      <c r="AB108" s="620"/>
      <c r="AC108" s="621"/>
      <c r="AD108" s="38"/>
      <c r="AE108" s="573"/>
      <c r="AF108" s="571"/>
      <c r="AG108" s="571"/>
      <c r="AH108" s="571"/>
      <c r="AI108" s="571"/>
      <c r="AJ108" s="571"/>
      <c r="AK108" s="571"/>
      <c r="AL108" s="571"/>
      <c r="AM108" s="571"/>
      <c r="AN108" s="571"/>
      <c r="AO108" s="571"/>
      <c r="AP108" s="571"/>
      <c r="AQ108" s="571"/>
      <c r="AR108" s="571"/>
      <c r="AS108" s="571"/>
      <c r="AT108" s="571"/>
      <c r="AU108" s="571"/>
      <c r="AV108" s="572"/>
      <c r="AW108" s="572"/>
      <c r="AX108" s="572"/>
      <c r="AY108" s="572"/>
      <c r="AZ108" s="572"/>
      <c r="BA108" s="572"/>
      <c r="BB108" s="572"/>
      <c r="BC108" s="572"/>
      <c r="BD108" s="572"/>
      <c r="BE108" s="572"/>
      <c r="BF108" s="572"/>
      <c r="BG108" s="572"/>
      <c r="BH108" s="576"/>
      <c r="BI108" s="577"/>
      <c r="BJ108" s="63"/>
      <c r="BK108" s="589" t="str">
        <f>IF(COUNT(BK99,BK105)&lt;2,"",BK99+BK105)</f>
        <v/>
      </c>
      <c r="BL108" s="590"/>
      <c r="BM108" s="590"/>
      <c r="BN108" s="591"/>
      <c r="BO108" s="51"/>
      <c r="BP108" s="121"/>
      <c r="BQ108" s="127"/>
    </row>
    <row r="109" spans="1:69" ht="5.0999999999999996" customHeight="1" x14ac:dyDescent="0.2">
      <c r="A109" s="24"/>
      <c r="B109" s="27"/>
      <c r="C109" s="606"/>
      <c r="D109" s="607"/>
      <c r="E109" s="607"/>
      <c r="F109" s="608"/>
      <c r="G109" s="45"/>
      <c r="H109" s="45"/>
      <c r="I109" s="45"/>
      <c r="J109" s="45"/>
      <c r="K109" s="45"/>
      <c r="L109" s="52"/>
      <c r="M109" s="45"/>
      <c r="N109" s="45"/>
      <c r="O109" s="45"/>
      <c r="P109" s="45"/>
      <c r="Q109" s="45"/>
      <c r="R109" s="52"/>
      <c r="S109" s="45"/>
      <c r="T109" s="45"/>
      <c r="U109" s="45"/>
      <c r="V109" s="45"/>
      <c r="W109" s="45"/>
      <c r="X109" s="52"/>
      <c r="Y109" s="45"/>
      <c r="Z109" s="45"/>
      <c r="AA109" s="45"/>
      <c r="AB109" s="45"/>
      <c r="AC109" s="45"/>
      <c r="AD109" s="45"/>
      <c r="AE109" s="574"/>
      <c r="AF109" s="575"/>
      <c r="AG109" s="575"/>
      <c r="AH109" s="575"/>
      <c r="AI109" s="575"/>
      <c r="AJ109" s="575"/>
      <c r="AK109" s="575"/>
      <c r="AL109" s="575"/>
      <c r="AM109" s="575"/>
      <c r="AN109" s="575"/>
      <c r="AO109" s="575"/>
      <c r="AP109" s="575"/>
      <c r="AQ109" s="575"/>
      <c r="AR109" s="575"/>
      <c r="AS109" s="575"/>
      <c r="AT109" s="575"/>
      <c r="AU109" s="575"/>
      <c r="AV109" s="546"/>
      <c r="AW109" s="546"/>
      <c r="AX109" s="546"/>
      <c r="AY109" s="546"/>
      <c r="AZ109" s="546"/>
      <c r="BA109" s="546"/>
      <c r="BB109" s="546"/>
      <c r="BC109" s="546"/>
      <c r="BD109" s="546"/>
      <c r="BE109" s="546"/>
      <c r="BF109" s="546"/>
      <c r="BG109" s="546"/>
      <c r="BH109" s="578"/>
      <c r="BI109" s="579"/>
      <c r="BJ109" s="45"/>
      <c r="BK109" s="45"/>
      <c r="BL109" s="45"/>
      <c r="BM109" s="45"/>
      <c r="BN109" s="45"/>
      <c r="BO109" s="52"/>
      <c r="BP109" s="121"/>
      <c r="BQ109" s="127"/>
    </row>
    <row r="110" spans="1:69" ht="5.0999999999999996" customHeight="1" x14ac:dyDescent="0.2">
      <c r="A110" s="24"/>
      <c r="B110" s="27"/>
      <c r="C110" s="810" t="s">
        <v>46</v>
      </c>
      <c r="D110" s="601"/>
      <c r="E110" s="601"/>
      <c r="F110" s="811"/>
      <c r="G110" s="44"/>
      <c r="H110" s="44"/>
      <c r="I110" s="44"/>
      <c r="J110" s="44"/>
      <c r="K110" s="44"/>
      <c r="L110" s="53"/>
      <c r="M110" s="44"/>
      <c r="N110" s="44"/>
      <c r="O110" s="44"/>
      <c r="P110" s="44"/>
      <c r="Q110" s="44"/>
      <c r="R110" s="53"/>
      <c r="S110" s="44"/>
      <c r="T110" s="44"/>
      <c r="U110" s="44"/>
      <c r="V110" s="44"/>
      <c r="W110" s="44"/>
      <c r="X110" s="53"/>
      <c r="Y110" s="44"/>
      <c r="Z110" s="44"/>
      <c r="AA110" s="44"/>
      <c r="AB110" s="44"/>
      <c r="AC110" s="44"/>
      <c r="AD110" s="44"/>
      <c r="AE110" s="609" t="s">
        <v>190</v>
      </c>
      <c r="AF110" s="571"/>
      <c r="AG110" s="571"/>
      <c r="AH110" s="571"/>
      <c r="AI110" s="571"/>
      <c r="AJ110" s="571"/>
      <c r="AK110" s="571"/>
      <c r="AL110" s="571"/>
      <c r="AM110" s="571"/>
      <c r="AN110" s="571"/>
      <c r="AO110" s="571"/>
      <c r="AP110" s="571"/>
      <c r="AQ110" s="571"/>
      <c r="AR110" s="571"/>
      <c r="AS110" s="571"/>
      <c r="AT110" s="571"/>
      <c r="AU110" s="571"/>
      <c r="AV110" s="572"/>
      <c r="AW110" s="572"/>
      <c r="AX110" s="572"/>
      <c r="AY110" s="572"/>
      <c r="AZ110" s="572"/>
      <c r="BA110" s="572"/>
      <c r="BB110" s="572"/>
      <c r="BC110" s="572"/>
      <c r="BD110" s="572"/>
      <c r="BE110" s="572"/>
      <c r="BF110" s="572"/>
      <c r="BG110" s="572"/>
      <c r="BH110" s="576" t="s">
        <v>191</v>
      </c>
      <c r="BI110" s="577"/>
      <c r="BJ110" s="38"/>
      <c r="BK110" s="38"/>
      <c r="BL110" s="38"/>
      <c r="BM110" s="38"/>
      <c r="BN110" s="38"/>
      <c r="BO110" s="51"/>
      <c r="BP110" s="121"/>
      <c r="BQ110" s="127"/>
    </row>
    <row r="111" spans="1:69" ht="12.75" x14ac:dyDescent="0.2">
      <c r="A111" s="24"/>
      <c r="B111" s="27"/>
      <c r="C111" s="603"/>
      <c r="D111" s="604"/>
      <c r="E111" s="604"/>
      <c r="F111" s="605"/>
      <c r="G111" s="38"/>
      <c r="H111" s="610"/>
      <c r="I111" s="615"/>
      <c r="J111" s="615"/>
      <c r="K111" s="611"/>
      <c r="L111" s="51"/>
      <c r="M111" s="38"/>
      <c r="N111" s="597">
        <f>IF(COUNT($BK$75,H111)&lt;2,0,H111/$BK$75*100)</f>
        <v>0</v>
      </c>
      <c r="O111" s="598"/>
      <c r="P111" s="598"/>
      <c r="Q111" s="599"/>
      <c r="R111" s="51"/>
      <c r="S111" s="38"/>
      <c r="T111" s="597">
        <f>T108+N111</f>
        <v>0</v>
      </c>
      <c r="U111" s="598"/>
      <c r="V111" s="598"/>
      <c r="W111" s="599"/>
      <c r="X111" s="51"/>
      <c r="Y111" s="38"/>
      <c r="Z111" s="597">
        <f>100-T111</f>
        <v>100</v>
      </c>
      <c r="AA111" s="598"/>
      <c r="AB111" s="598"/>
      <c r="AC111" s="599"/>
      <c r="AD111" s="38"/>
      <c r="AE111" s="573"/>
      <c r="AF111" s="571"/>
      <c r="AG111" s="571"/>
      <c r="AH111" s="571"/>
      <c r="AI111" s="571"/>
      <c r="AJ111" s="571"/>
      <c r="AK111" s="571"/>
      <c r="AL111" s="571"/>
      <c r="AM111" s="571"/>
      <c r="AN111" s="571"/>
      <c r="AO111" s="571"/>
      <c r="AP111" s="571"/>
      <c r="AQ111" s="571"/>
      <c r="AR111" s="571"/>
      <c r="AS111" s="571"/>
      <c r="AT111" s="571"/>
      <c r="AU111" s="571"/>
      <c r="AV111" s="572"/>
      <c r="AW111" s="572"/>
      <c r="AX111" s="572"/>
      <c r="AY111" s="572"/>
      <c r="AZ111" s="572"/>
      <c r="BA111" s="572"/>
      <c r="BB111" s="572"/>
      <c r="BC111" s="572"/>
      <c r="BD111" s="572"/>
      <c r="BE111" s="572"/>
      <c r="BF111" s="572"/>
      <c r="BG111" s="572"/>
      <c r="BH111" s="576"/>
      <c r="BI111" s="577"/>
      <c r="BJ111" s="63"/>
      <c r="BK111" s="589" t="str">
        <f>IF(BK108="","",BK108-100)</f>
        <v/>
      </c>
      <c r="BL111" s="590"/>
      <c r="BM111" s="590"/>
      <c r="BN111" s="591"/>
      <c r="BO111" s="51"/>
      <c r="BP111" s="121"/>
      <c r="BQ111" s="127"/>
    </row>
    <row r="112" spans="1:69" ht="5.0999999999999996" customHeight="1" x14ac:dyDescent="0.2">
      <c r="A112" s="24"/>
      <c r="B112" s="27"/>
      <c r="C112" s="606"/>
      <c r="D112" s="607"/>
      <c r="E112" s="607"/>
      <c r="F112" s="608"/>
      <c r="G112" s="45"/>
      <c r="H112" s="45"/>
      <c r="I112" s="45"/>
      <c r="J112" s="45"/>
      <c r="K112" s="45"/>
      <c r="L112" s="52"/>
      <c r="M112" s="45"/>
      <c r="N112" s="45"/>
      <c r="O112" s="45"/>
      <c r="P112" s="45"/>
      <c r="Q112" s="45"/>
      <c r="R112" s="52"/>
      <c r="S112" s="45"/>
      <c r="T112" s="45"/>
      <c r="U112" s="45"/>
      <c r="V112" s="45"/>
      <c r="W112" s="45"/>
      <c r="X112" s="52"/>
      <c r="Y112" s="45"/>
      <c r="Z112" s="45"/>
      <c r="AA112" s="45"/>
      <c r="AB112" s="45"/>
      <c r="AC112" s="45"/>
      <c r="AD112" s="45"/>
      <c r="AE112" s="574"/>
      <c r="AF112" s="575"/>
      <c r="AG112" s="575"/>
      <c r="AH112" s="575"/>
      <c r="AI112" s="575"/>
      <c r="AJ112" s="575"/>
      <c r="AK112" s="575"/>
      <c r="AL112" s="575"/>
      <c r="AM112" s="575"/>
      <c r="AN112" s="575"/>
      <c r="AO112" s="575"/>
      <c r="AP112" s="575"/>
      <c r="AQ112" s="575"/>
      <c r="AR112" s="575"/>
      <c r="AS112" s="575"/>
      <c r="AT112" s="575"/>
      <c r="AU112" s="575"/>
      <c r="AV112" s="546"/>
      <c r="AW112" s="546"/>
      <c r="AX112" s="546"/>
      <c r="AY112" s="546"/>
      <c r="AZ112" s="546"/>
      <c r="BA112" s="546"/>
      <c r="BB112" s="546"/>
      <c r="BC112" s="546"/>
      <c r="BD112" s="546"/>
      <c r="BE112" s="546"/>
      <c r="BF112" s="546"/>
      <c r="BG112" s="546"/>
      <c r="BH112" s="578"/>
      <c r="BI112" s="579"/>
      <c r="BJ112" s="45"/>
      <c r="BK112" s="45"/>
      <c r="BL112" s="45"/>
      <c r="BM112" s="45"/>
      <c r="BN112" s="45"/>
      <c r="BO112" s="52"/>
      <c r="BP112" s="121"/>
      <c r="BQ112" s="127"/>
    </row>
    <row r="113" spans="1:69" ht="5.0999999999999996" customHeight="1" x14ac:dyDescent="0.2">
      <c r="A113" s="24"/>
      <c r="B113" s="27"/>
      <c r="C113" s="810" t="s">
        <v>47</v>
      </c>
      <c r="D113" s="601"/>
      <c r="E113" s="601"/>
      <c r="F113" s="811"/>
      <c r="G113" s="44"/>
      <c r="H113" s="44"/>
      <c r="I113" s="44"/>
      <c r="J113" s="44"/>
      <c r="K113" s="44"/>
      <c r="L113" s="53"/>
      <c r="M113" s="44"/>
      <c r="N113" s="44"/>
      <c r="O113" s="44"/>
      <c r="P113" s="44"/>
      <c r="Q113" s="44"/>
      <c r="R113" s="53"/>
      <c r="S113" s="44"/>
      <c r="T113" s="44"/>
      <c r="U113" s="44"/>
      <c r="V113" s="44"/>
      <c r="W113" s="44"/>
      <c r="X113" s="53"/>
      <c r="Y113" s="44"/>
      <c r="Z113" s="44"/>
      <c r="AA113" s="44"/>
      <c r="AB113" s="44"/>
      <c r="AC113" s="44"/>
      <c r="AD113" s="44"/>
      <c r="AE113" s="609" t="s">
        <v>192</v>
      </c>
      <c r="AF113" s="571"/>
      <c r="AG113" s="571"/>
      <c r="AH113" s="571"/>
      <c r="AI113" s="571"/>
      <c r="AJ113" s="571"/>
      <c r="AK113" s="571"/>
      <c r="AL113" s="571"/>
      <c r="AM113" s="571"/>
      <c r="AN113" s="571"/>
      <c r="AO113" s="571"/>
      <c r="AP113" s="571"/>
      <c r="AQ113" s="571"/>
      <c r="AR113" s="571"/>
      <c r="AS113" s="571"/>
      <c r="AT113" s="571"/>
      <c r="AU113" s="571"/>
      <c r="AV113" s="572"/>
      <c r="AW113" s="572"/>
      <c r="AX113" s="572"/>
      <c r="AY113" s="572"/>
      <c r="AZ113" s="572"/>
      <c r="BA113" s="572"/>
      <c r="BB113" s="572"/>
      <c r="BC113" s="572"/>
      <c r="BD113" s="572"/>
      <c r="BE113" s="572"/>
      <c r="BF113" s="572"/>
      <c r="BG113" s="572"/>
      <c r="BH113" s="576" t="s">
        <v>193</v>
      </c>
      <c r="BI113" s="577"/>
      <c r="BJ113" s="38"/>
      <c r="BK113" s="38"/>
      <c r="BL113" s="38"/>
      <c r="BM113" s="38"/>
      <c r="BN113" s="38"/>
      <c r="BO113" s="51"/>
      <c r="BP113" s="121"/>
      <c r="BQ113" s="127"/>
    </row>
    <row r="114" spans="1:69" ht="12.75" x14ac:dyDescent="0.2">
      <c r="A114" s="24"/>
      <c r="B114" s="27"/>
      <c r="C114" s="603"/>
      <c r="D114" s="604"/>
      <c r="E114" s="604"/>
      <c r="F114" s="605"/>
      <c r="G114" s="38"/>
      <c r="H114" s="610"/>
      <c r="I114" s="615"/>
      <c r="J114" s="615"/>
      <c r="K114" s="611"/>
      <c r="L114" s="51"/>
      <c r="M114" s="38"/>
      <c r="N114" s="597">
        <f>IF(COUNT($BK$75,H114)&lt;2,0,H114/$BK$75*100)</f>
        <v>0</v>
      </c>
      <c r="O114" s="598"/>
      <c r="P114" s="598"/>
      <c r="Q114" s="599"/>
      <c r="R114" s="51"/>
      <c r="S114" s="38"/>
      <c r="T114" s="597">
        <f>T111+N114</f>
        <v>0</v>
      </c>
      <c r="U114" s="598"/>
      <c r="V114" s="598"/>
      <c r="W114" s="599"/>
      <c r="X114" s="51"/>
      <c r="Y114" s="38"/>
      <c r="Z114" s="597">
        <f>100-T114</f>
        <v>100</v>
      </c>
      <c r="AA114" s="598"/>
      <c r="AB114" s="598"/>
      <c r="AC114" s="599"/>
      <c r="AD114" s="38"/>
      <c r="AE114" s="573"/>
      <c r="AF114" s="571"/>
      <c r="AG114" s="571"/>
      <c r="AH114" s="571"/>
      <c r="AI114" s="571"/>
      <c r="AJ114" s="571"/>
      <c r="AK114" s="571"/>
      <c r="AL114" s="571"/>
      <c r="AM114" s="571"/>
      <c r="AN114" s="571"/>
      <c r="AO114" s="571"/>
      <c r="AP114" s="571"/>
      <c r="AQ114" s="571"/>
      <c r="AR114" s="571"/>
      <c r="AS114" s="571"/>
      <c r="AT114" s="571"/>
      <c r="AU114" s="571"/>
      <c r="AV114" s="572"/>
      <c r="AW114" s="572"/>
      <c r="AX114" s="572"/>
      <c r="AY114" s="572"/>
      <c r="AZ114" s="572"/>
      <c r="BA114" s="572"/>
      <c r="BB114" s="572"/>
      <c r="BC114" s="572"/>
      <c r="BD114" s="572"/>
      <c r="BE114" s="572"/>
      <c r="BF114" s="572"/>
      <c r="BG114" s="572"/>
      <c r="BH114" s="576"/>
      <c r="BI114" s="577"/>
      <c r="BJ114" s="63"/>
      <c r="BK114" s="589" t="str">
        <f>IF(COUNT(BK111,BK90)&lt;2,"",BK111*BK90)</f>
        <v/>
      </c>
      <c r="BL114" s="590"/>
      <c r="BM114" s="590"/>
      <c r="BN114" s="591"/>
      <c r="BO114" s="51"/>
      <c r="BP114" s="121"/>
      <c r="BQ114" s="127"/>
    </row>
    <row r="115" spans="1:69" ht="5.0999999999999996" customHeight="1" x14ac:dyDescent="0.2">
      <c r="A115" s="24"/>
      <c r="B115" s="27"/>
      <c r="C115" s="606"/>
      <c r="D115" s="607"/>
      <c r="E115" s="607"/>
      <c r="F115" s="608"/>
      <c r="G115" s="45"/>
      <c r="H115" s="45"/>
      <c r="I115" s="45"/>
      <c r="J115" s="45"/>
      <c r="K115" s="45"/>
      <c r="L115" s="52"/>
      <c r="M115" s="45"/>
      <c r="N115" s="45"/>
      <c r="O115" s="45"/>
      <c r="P115" s="45"/>
      <c r="Q115" s="45"/>
      <c r="R115" s="52"/>
      <c r="S115" s="45"/>
      <c r="T115" s="45"/>
      <c r="U115" s="45"/>
      <c r="V115" s="45"/>
      <c r="W115" s="45"/>
      <c r="X115" s="52"/>
      <c r="Y115" s="45"/>
      <c r="Z115" s="45"/>
      <c r="AA115" s="45"/>
      <c r="AB115" s="45"/>
      <c r="AC115" s="45"/>
      <c r="AD115" s="45"/>
      <c r="AE115" s="574"/>
      <c r="AF115" s="575"/>
      <c r="AG115" s="575"/>
      <c r="AH115" s="575"/>
      <c r="AI115" s="575"/>
      <c r="AJ115" s="575"/>
      <c r="AK115" s="575"/>
      <c r="AL115" s="575"/>
      <c r="AM115" s="575"/>
      <c r="AN115" s="575"/>
      <c r="AO115" s="575"/>
      <c r="AP115" s="575"/>
      <c r="AQ115" s="575"/>
      <c r="AR115" s="575"/>
      <c r="AS115" s="575"/>
      <c r="AT115" s="575"/>
      <c r="AU115" s="575"/>
      <c r="AV115" s="546"/>
      <c r="AW115" s="546"/>
      <c r="AX115" s="546"/>
      <c r="AY115" s="546"/>
      <c r="AZ115" s="546"/>
      <c r="BA115" s="546"/>
      <c r="BB115" s="546"/>
      <c r="BC115" s="546"/>
      <c r="BD115" s="546"/>
      <c r="BE115" s="546"/>
      <c r="BF115" s="546"/>
      <c r="BG115" s="546"/>
      <c r="BH115" s="578"/>
      <c r="BI115" s="579"/>
      <c r="BJ115" s="45"/>
      <c r="BK115" s="45"/>
      <c r="BL115" s="45"/>
      <c r="BM115" s="45"/>
      <c r="BN115" s="45"/>
      <c r="BO115" s="52"/>
      <c r="BP115" s="121"/>
      <c r="BQ115" s="127"/>
    </row>
    <row r="116" spans="1:69" ht="5.0999999999999996" customHeight="1" x14ac:dyDescent="0.2">
      <c r="A116" s="24"/>
      <c r="B116" s="27"/>
      <c r="C116" s="810" t="s">
        <v>48</v>
      </c>
      <c r="D116" s="601"/>
      <c r="E116" s="601"/>
      <c r="F116" s="811"/>
      <c r="G116" s="44"/>
      <c r="H116" s="44"/>
      <c r="I116" s="44"/>
      <c r="J116" s="44"/>
      <c r="K116" s="44"/>
      <c r="L116" s="53"/>
      <c r="M116" s="44"/>
      <c r="N116" s="44"/>
      <c r="O116" s="44"/>
      <c r="P116" s="44"/>
      <c r="Q116" s="44"/>
      <c r="R116" s="53"/>
      <c r="S116" s="44"/>
      <c r="T116" s="44"/>
      <c r="U116" s="44"/>
      <c r="V116" s="44"/>
      <c r="W116" s="44"/>
      <c r="X116" s="53"/>
      <c r="Y116" s="44"/>
      <c r="Z116" s="44"/>
      <c r="AA116" s="44"/>
      <c r="AB116" s="44"/>
      <c r="AC116" s="44"/>
      <c r="AD116" s="44"/>
      <c r="AE116" s="570" t="s">
        <v>194</v>
      </c>
      <c r="AF116" s="571"/>
      <c r="AG116" s="571"/>
      <c r="AH116" s="571"/>
      <c r="AI116" s="571"/>
      <c r="AJ116" s="571"/>
      <c r="AK116" s="571"/>
      <c r="AL116" s="571"/>
      <c r="AM116" s="571"/>
      <c r="AN116" s="571"/>
      <c r="AO116" s="571"/>
      <c r="AP116" s="571"/>
      <c r="AQ116" s="571"/>
      <c r="AR116" s="571"/>
      <c r="AS116" s="571"/>
      <c r="AT116" s="571"/>
      <c r="AU116" s="571"/>
      <c r="AV116" s="572"/>
      <c r="AW116" s="572"/>
      <c r="AX116" s="572"/>
      <c r="AY116" s="572"/>
      <c r="AZ116" s="572"/>
      <c r="BA116" s="572"/>
      <c r="BB116" s="572"/>
      <c r="BC116" s="572"/>
      <c r="BD116" s="572"/>
      <c r="BE116" s="572"/>
      <c r="BF116" s="572"/>
      <c r="BG116" s="572"/>
      <c r="BH116" s="576" t="s">
        <v>195</v>
      </c>
      <c r="BI116" s="577"/>
      <c r="BJ116" s="38"/>
      <c r="BK116" s="38"/>
      <c r="BL116" s="38"/>
      <c r="BM116" s="38"/>
      <c r="BN116" s="38"/>
      <c r="BO116" s="51"/>
      <c r="BP116" s="121"/>
      <c r="BQ116" s="127"/>
    </row>
    <row r="117" spans="1:69" ht="12.75" x14ac:dyDescent="0.2">
      <c r="A117" s="24"/>
      <c r="B117" s="27"/>
      <c r="C117" s="603"/>
      <c r="D117" s="604"/>
      <c r="E117" s="604"/>
      <c r="F117" s="605"/>
      <c r="G117" s="38"/>
      <c r="H117" s="610"/>
      <c r="I117" s="615"/>
      <c r="J117" s="615"/>
      <c r="K117" s="611"/>
      <c r="L117" s="51"/>
      <c r="M117" s="38"/>
      <c r="N117" s="597">
        <f>IF(COUNT($BK$75,H117)&lt;2,0,H117/$BK$75*100)</f>
        <v>0</v>
      </c>
      <c r="O117" s="598"/>
      <c r="P117" s="598"/>
      <c r="Q117" s="599"/>
      <c r="R117" s="51"/>
      <c r="S117" s="38"/>
      <c r="T117" s="597">
        <f>T114+N117</f>
        <v>0</v>
      </c>
      <c r="U117" s="598"/>
      <c r="V117" s="598"/>
      <c r="W117" s="599"/>
      <c r="X117" s="51"/>
      <c r="Y117" s="38"/>
      <c r="Z117" s="597">
        <f>100-T117</f>
        <v>100</v>
      </c>
      <c r="AA117" s="598"/>
      <c r="AB117" s="598"/>
      <c r="AC117" s="599"/>
      <c r="AD117" s="38"/>
      <c r="AE117" s="573"/>
      <c r="AF117" s="571"/>
      <c r="AG117" s="571"/>
      <c r="AH117" s="571"/>
      <c r="AI117" s="571"/>
      <c r="AJ117" s="571"/>
      <c r="AK117" s="571"/>
      <c r="AL117" s="571"/>
      <c r="AM117" s="571"/>
      <c r="AN117" s="571"/>
      <c r="AO117" s="571"/>
      <c r="AP117" s="571"/>
      <c r="AQ117" s="571"/>
      <c r="AR117" s="571"/>
      <c r="AS117" s="571"/>
      <c r="AT117" s="571"/>
      <c r="AU117" s="571"/>
      <c r="AV117" s="572"/>
      <c r="AW117" s="572"/>
      <c r="AX117" s="572"/>
      <c r="AY117" s="572"/>
      <c r="AZ117" s="572"/>
      <c r="BA117" s="572"/>
      <c r="BB117" s="572"/>
      <c r="BC117" s="572"/>
      <c r="BD117" s="572"/>
      <c r="BE117" s="572"/>
      <c r="BF117" s="572"/>
      <c r="BG117" s="572"/>
      <c r="BH117" s="576"/>
      <c r="BI117" s="577"/>
      <c r="BJ117" s="63"/>
      <c r="BK117" s="589" t="str">
        <f>IF(OR(COUNT(BK114,BK102)&lt;2,BK102=0),"",BK114/BK102*100)</f>
        <v/>
      </c>
      <c r="BL117" s="590"/>
      <c r="BM117" s="590"/>
      <c r="BN117" s="591"/>
      <c r="BO117" s="51"/>
      <c r="BP117" s="121"/>
      <c r="BQ117" s="127"/>
    </row>
    <row r="118" spans="1:69" ht="5.0999999999999996" customHeight="1" x14ac:dyDescent="0.2">
      <c r="A118" s="24"/>
      <c r="B118" s="27"/>
      <c r="C118" s="606"/>
      <c r="D118" s="607"/>
      <c r="E118" s="607"/>
      <c r="F118" s="608"/>
      <c r="G118" s="45"/>
      <c r="H118" s="45"/>
      <c r="I118" s="45"/>
      <c r="J118" s="45"/>
      <c r="K118" s="45"/>
      <c r="L118" s="52"/>
      <c r="M118" s="45"/>
      <c r="N118" s="45"/>
      <c r="O118" s="45"/>
      <c r="P118" s="45"/>
      <c r="Q118" s="45"/>
      <c r="R118" s="52"/>
      <c r="S118" s="45"/>
      <c r="T118" s="45"/>
      <c r="U118" s="45"/>
      <c r="V118" s="45"/>
      <c r="W118" s="45"/>
      <c r="X118" s="52"/>
      <c r="Y118" s="45"/>
      <c r="Z118" s="45"/>
      <c r="AA118" s="45"/>
      <c r="AB118" s="45"/>
      <c r="AC118" s="45"/>
      <c r="AD118" s="45"/>
      <c r="AE118" s="574"/>
      <c r="AF118" s="575"/>
      <c r="AG118" s="575"/>
      <c r="AH118" s="575"/>
      <c r="AI118" s="575"/>
      <c r="AJ118" s="575"/>
      <c r="AK118" s="575"/>
      <c r="AL118" s="575"/>
      <c r="AM118" s="575"/>
      <c r="AN118" s="575"/>
      <c r="AO118" s="575"/>
      <c r="AP118" s="575"/>
      <c r="AQ118" s="575"/>
      <c r="AR118" s="575"/>
      <c r="AS118" s="575"/>
      <c r="AT118" s="575"/>
      <c r="AU118" s="575"/>
      <c r="AV118" s="546"/>
      <c r="AW118" s="546"/>
      <c r="AX118" s="546"/>
      <c r="AY118" s="546"/>
      <c r="AZ118" s="546"/>
      <c r="BA118" s="546"/>
      <c r="BB118" s="546"/>
      <c r="BC118" s="546"/>
      <c r="BD118" s="546"/>
      <c r="BE118" s="546"/>
      <c r="BF118" s="546"/>
      <c r="BG118" s="546"/>
      <c r="BH118" s="578"/>
      <c r="BI118" s="579"/>
      <c r="BJ118" s="45"/>
      <c r="BK118" s="45"/>
      <c r="BL118" s="45"/>
      <c r="BM118" s="45"/>
      <c r="BN118" s="45"/>
      <c r="BO118" s="52"/>
      <c r="BP118" s="121"/>
      <c r="BQ118" s="127"/>
    </row>
    <row r="119" spans="1:69" ht="5.0999999999999996" customHeight="1" x14ac:dyDescent="0.2">
      <c r="A119" s="24"/>
      <c r="B119" s="27"/>
      <c r="C119" s="810" t="s">
        <v>49</v>
      </c>
      <c r="D119" s="601"/>
      <c r="E119" s="601"/>
      <c r="F119" s="811"/>
      <c r="G119" s="44"/>
      <c r="H119" s="44"/>
      <c r="I119" s="44"/>
      <c r="J119" s="44"/>
      <c r="K119" s="44"/>
      <c r="L119" s="53"/>
      <c r="M119" s="44"/>
      <c r="N119" s="44"/>
      <c r="O119" s="44"/>
      <c r="P119" s="44"/>
      <c r="Q119" s="44"/>
      <c r="R119" s="53"/>
      <c r="S119" s="44"/>
      <c r="T119" s="44"/>
      <c r="U119" s="44"/>
      <c r="V119" s="44"/>
      <c r="W119" s="44"/>
      <c r="X119" s="53"/>
      <c r="Y119" s="44"/>
      <c r="Z119" s="44"/>
      <c r="AA119" s="44"/>
      <c r="AB119" s="44"/>
      <c r="AC119" s="44"/>
      <c r="AD119" s="44"/>
      <c r="AE119" s="609" t="s">
        <v>196</v>
      </c>
      <c r="AF119" s="571"/>
      <c r="AG119" s="571"/>
      <c r="AH119" s="571"/>
      <c r="AI119" s="571"/>
      <c r="AJ119" s="571"/>
      <c r="AK119" s="571"/>
      <c r="AL119" s="571"/>
      <c r="AM119" s="571"/>
      <c r="AN119" s="571"/>
      <c r="AO119" s="571"/>
      <c r="AP119" s="571"/>
      <c r="AQ119" s="571"/>
      <c r="AR119" s="571"/>
      <c r="AS119" s="571"/>
      <c r="AT119" s="571"/>
      <c r="AU119" s="571"/>
      <c r="AV119" s="572"/>
      <c r="AW119" s="572"/>
      <c r="AX119" s="572"/>
      <c r="AY119" s="572"/>
      <c r="AZ119" s="572"/>
      <c r="BA119" s="572"/>
      <c r="BB119" s="572"/>
      <c r="BC119" s="572"/>
      <c r="BD119" s="572"/>
      <c r="BE119" s="572"/>
      <c r="BF119" s="572"/>
      <c r="BG119" s="572"/>
      <c r="BH119" s="576" t="s">
        <v>197</v>
      </c>
      <c r="BI119" s="577"/>
      <c r="BJ119" s="38"/>
      <c r="BK119" s="38"/>
      <c r="BL119" s="38"/>
      <c r="BM119" s="38"/>
      <c r="BN119" s="38"/>
      <c r="BO119" s="51"/>
      <c r="BP119" s="121"/>
      <c r="BQ119" s="127"/>
    </row>
    <row r="120" spans="1:69" ht="12.75" x14ac:dyDescent="0.2">
      <c r="A120" s="24"/>
      <c r="B120" s="27"/>
      <c r="C120" s="603"/>
      <c r="D120" s="604"/>
      <c r="E120" s="604"/>
      <c r="F120" s="605"/>
      <c r="G120" s="38"/>
      <c r="H120" s="610"/>
      <c r="I120" s="615"/>
      <c r="J120" s="615"/>
      <c r="K120" s="611"/>
      <c r="L120" s="51"/>
      <c r="M120" s="38"/>
      <c r="N120" s="597">
        <f>IF(COUNT($BK$75,H120)&lt;2,0,H120/$BK$75*100)</f>
        <v>0</v>
      </c>
      <c r="O120" s="598"/>
      <c r="P120" s="598"/>
      <c r="Q120" s="599"/>
      <c r="R120" s="51"/>
      <c r="S120" s="38"/>
      <c r="T120" s="597">
        <f>T117+N120</f>
        <v>0</v>
      </c>
      <c r="U120" s="598"/>
      <c r="V120" s="598"/>
      <c r="W120" s="599"/>
      <c r="X120" s="51"/>
      <c r="Y120" s="38"/>
      <c r="Z120" s="597">
        <f>100-T120</f>
        <v>100</v>
      </c>
      <c r="AA120" s="598"/>
      <c r="AB120" s="598"/>
      <c r="AC120" s="599"/>
      <c r="AD120" s="38"/>
      <c r="AE120" s="573"/>
      <c r="AF120" s="571"/>
      <c r="AG120" s="571"/>
      <c r="AH120" s="571"/>
      <c r="AI120" s="571"/>
      <c r="AJ120" s="571"/>
      <c r="AK120" s="571"/>
      <c r="AL120" s="571"/>
      <c r="AM120" s="571"/>
      <c r="AN120" s="571"/>
      <c r="AO120" s="571"/>
      <c r="AP120" s="571"/>
      <c r="AQ120" s="571"/>
      <c r="AR120" s="571"/>
      <c r="AS120" s="571"/>
      <c r="AT120" s="571"/>
      <c r="AU120" s="571"/>
      <c r="AV120" s="572"/>
      <c r="AW120" s="572"/>
      <c r="AX120" s="572"/>
      <c r="AY120" s="572"/>
      <c r="AZ120" s="572"/>
      <c r="BA120" s="572"/>
      <c r="BB120" s="572"/>
      <c r="BC120" s="572"/>
      <c r="BD120" s="572"/>
      <c r="BE120" s="572"/>
      <c r="BF120" s="572"/>
      <c r="BG120" s="572"/>
      <c r="BH120" s="576"/>
      <c r="BI120" s="577"/>
      <c r="BJ120" s="63"/>
      <c r="BK120" s="589" t="str">
        <f>IF(BE37="","",BE37*100)</f>
        <v/>
      </c>
      <c r="BL120" s="590"/>
      <c r="BM120" s="590"/>
      <c r="BN120" s="591"/>
      <c r="BO120" s="51"/>
      <c r="BP120" s="121"/>
      <c r="BQ120" s="127"/>
    </row>
    <row r="121" spans="1:69" ht="5.0999999999999996" customHeight="1" x14ac:dyDescent="0.2">
      <c r="A121" s="24"/>
      <c r="B121" s="27"/>
      <c r="C121" s="606"/>
      <c r="D121" s="607"/>
      <c r="E121" s="607"/>
      <c r="F121" s="608"/>
      <c r="G121" s="45"/>
      <c r="H121" s="45"/>
      <c r="I121" s="45"/>
      <c r="J121" s="45"/>
      <c r="K121" s="45"/>
      <c r="L121" s="52"/>
      <c r="M121" s="45"/>
      <c r="N121" s="45"/>
      <c r="O121" s="45"/>
      <c r="P121" s="45"/>
      <c r="Q121" s="45"/>
      <c r="R121" s="52"/>
      <c r="S121" s="45"/>
      <c r="T121" s="45"/>
      <c r="U121" s="45"/>
      <c r="V121" s="45"/>
      <c r="W121" s="45"/>
      <c r="X121" s="52"/>
      <c r="Y121" s="45"/>
      <c r="Z121" s="45"/>
      <c r="AA121" s="45"/>
      <c r="AB121" s="45"/>
      <c r="AC121" s="45"/>
      <c r="AD121" s="45"/>
      <c r="AE121" s="574"/>
      <c r="AF121" s="575"/>
      <c r="AG121" s="575"/>
      <c r="AH121" s="575"/>
      <c r="AI121" s="575"/>
      <c r="AJ121" s="575"/>
      <c r="AK121" s="575"/>
      <c r="AL121" s="575"/>
      <c r="AM121" s="575"/>
      <c r="AN121" s="575"/>
      <c r="AO121" s="575"/>
      <c r="AP121" s="575"/>
      <c r="AQ121" s="575"/>
      <c r="AR121" s="575"/>
      <c r="AS121" s="575"/>
      <c r="AT121" s="575"/>
      <c r="AU121" s="575"/>
      <c r="AV121" s="546"/>
      <c r="AW121" s="546"/>
      <c r="AX121" s="546"/>
      <c r="AY121" s="546"/>
      <c r="AZ121" s="546"/>
      <c r="BA121" s="546"/>
      <c r="BB121" s="546"/>
      <c r="BC121" s="546"/>
      <c r="BD121" s="546"/>
      <c r="BE121" s="546"/>
      <c r="BF121" s="546"/>
      <c r="BG121" s="546"/>
      <c r="BH121" s="578"/>
      <c r="BI121" s="579"/>
      <c r="BJ121" s="45"/>
      <c r="BK121" s="45"/>
      <c r="BL121" s="45"/>
      <c r="BM121" s="45"/>
      <c r="BN121" s="45"/>
      <c r="BO121" s="52"/>
      <c r="BP121" s="121"/>
      <c r="BQ121" s="127"/>
    </row>
    <row r="122" spans="1:69" ht="5.0999999999999996" customHeight="1" x14ac:dyDescent="0.2">
      <c r="A122" s="24"/>
      <c r="B122" s="27"/>
      <c r="C122" s="603" t="s">
        <v>50</v>
      </c>
      <c r="D122" s="604"/>
      <c r="E122" s="604"/>
      <c r="F122" s="605"/>
      <c r="G122" s="38"/>
      <c r="H122" s="38"/>
      <c r="I122" s="38"/>
      <c r="J122" s="38"/>
      <c r="K122" s="38"/>
      <c r="L122" s="51"/>
      <c r="M122" s="38"/>
      <c r="N122" s="38"/>
      <c r="O122" s="38"/>
      <c r="P122" s="38"/>
      <c r="Q122" s="38"/>
      <c r="R122" s="51"/>
      <c r="S122" s="38"/>
      <c r="T122" s="38"/>
      <c r="U122" s="38"/>
      <c r="V122" s="38"/>
      <c r="W122" s="38"/>
      <c r="X122" s="51"/>
      <c r="Y122" s="38"/>
      <c r="Z122" s="38"/>
      <c r="AA122" s="38"/>
      <c r="AB122" s="38"/>
      <c r="AC122" s="38"/>
      <c r="AD122" s="38"/>
      <c r="AE122" s="609" t="s">
        <v>198</v>
      </c>
      <c r="AF122" s="571"/>
      <c r="AG122" s="571"/>
      <c r="AH122" s="571"/>
      <c r="AI122" s="571"/>
      <c r="AJ122" s="571"/>
      <c r="AK122" s="571"/>
      <c r="AL122" s="571"/>
      <c r="AM122" s="571"/>
      <c r="AN122" s="571"/>
      <c r="AO122" s="571"/>
      <c r="AP122" s="571"/>
      <c r="AQ122" s="571"/>
      <c r="AR122" s="571"/>
      <c r="AS122" s="571"/>
      <c r="AT122" s="571"/>
      <c r="AU122" s="571"/>
      <c r="AV122" s="572"/>
      <c r="AW122" s="572"/>
      <c r="AX122" s="572"/>
      <c r="AY122" s="572"/>
      <c r="AZ122" s="572"/>
      <c r="BA122" s="572"/>
      <c r="BB122" s="572"/>
      <c r="BC122" s="572"/>
      <c r="BD122" s="572"/>
      <c r="BE122" s="572"/>
      <c r="BF122" s="572"/>
      <c r="BG122" s="572"/>
      <c r="BH122" s="576" t="s">
        <v>199</v>
      </c>
      <c r="BI122" s="577"/>
      <c r="BJ122" s="38"/>
      <c r="BK122" s="38"/>
      <c r="BL122" s="38"/>
      <c r="BM122" s="38"/>
      <c r="BN122" s="38"/>
      <c r="BO122" s="51"/>
      <c r="BP122" s="121"/>
      <c r="BQ122" s="127"/>
    </row>
    <row r="123" spans="1:69" ht="12.75" x14ac:dyDescent="0.2">
      <c r="A123" s="24"/>
      <c r="B123" s="27"/>
      <c r="C123" s="603"/>
      <c r="D123" s="604"/>
      <c r="E123" s="604"/>
      <c r="F123" s="605"/>
      <c r="G123" s="38"/>
      <c r="H123" s="610"/>
      <c r="I123" s="615"/>
      <c r="J123" s="615"/>
      <c r="K123" s="611"/>
      <c r="L123" s="51"/>
      <c r="M123" s="38"/>
      <c r="N123" s="597">
        <f>IF(COUNT($BK$75,H123)&lt;2,0,H123/$BK$75*100)</f>
        <v>0</v>
      </c>
      <c r="O123" s="598"/>
      <c r="P123" s="598"/>
      <c r="Q123" s="599"/>
      <c r="R123" s="51"/>
      <c r="S123" s="38"/>
      <c r="T123" s="597">
        <f>T120+N123</f>
        <v>0</v>
      </c>
      <c r="U123" s="598"/>
      <c r="V123" s="598"/>
      <c r="W123" s="599"/>
      <c r="X123" s="51"/>
      <c r="Y123" s="38"/>
      <c r="Z123" s="597">
        <f>100-T123</f>
        <v>100</v>
      </c>
      <c r="AA123" s="598"/>
      <c r="AB123" s="598"/>
      <c r="AC123" s="599"/>
      <c r="AD123" s="38"/>
      <c r="AE123" s="573"/>
      <c r="AF123" s="571"/>
      <c r="AG123" s="571"/>
      <c r="AH123" s="571"/>
      <c r="AI123" s="571"/>
      <c r="AJ123" s="571"/>
      <c r="AK123" s="571"/>
      <c r="AL123" s="571"/>
      <c r="AM123" s="571"/>
      <c r="AN123" s="571"/>
      <c r="AO123" s="571"/>
      <c r="AP123" s="571"/>
      <c r="AQ123" s="571"/>
      <c r="AR123" s="571"/>
      <c r="AS123" s="571"/>
      <c r="AT123" s="571"/>
      <c r="AU123" s="571"/>
      <c r="AV123" s="572"/>
      <c r="AW123" s="572"/>
      <c r="AX123" s="572"/>
      <c r="AY123" s="572"/>
      <c r="AZ123" s="572"/>
      <c r="BA123" s="572"/>
      <c r="BB123" s="572"/>
      <c r="BC123" s="572"/>
      <c r="BD123" s="572"/>
      <c r="BE123" s="572"/>
      <c r="BF123" s="572"/>
      <c r="BG123" s="572"/>
      <c r="BH123" s="576"/>
      <c r="BI123" s="577"/>
      <c r="BJ123" s="63"/>
      <c r="BK123" s="589" t="str">
        <f>IF(COUNT(BK120,Z78)&lt;2,"",BK120*Z78/100)</f>
        <v/>
      </c>
      <c r="BL123" s="590"/>
      <c r="BM123" s="590"/>
      <c r="BN123" s="591"/>
      <c r="BO123" s="51"/>
      <c r="BP123" s="121"/>
      <c r="BQ123" s="127"/>
    </row>
    <row r="124" spans="1:69" ht="5.0999999999999996" customHeight="1" x14ac:dyDescent="0.2">
      <c r="A124" s="24"/>
      <c r="B124" s="27"/>
      <c r="C124" s="606"/>
      <c r="D124" s="607"/>
      <c r="E124" s="607"/>
      <c r="F124" s="608"/>
      <c r="G124" s="45"/>
      <c r="H124" s="45"/>
      <c r="I124" s="45"/>
      <c r="J124" s="45"/>
      <c r="K124" s="45"/>
      <c r="L124" s="52"/>
      <c r="M124" s="45"/>
      <c r="N124" s="45"/>
      <c r="O124" s="45"/>
      <c r="P124" s="45"/>
      <c r="Q124" s="45"/>
      <c r="R124" s="52"/>
      <c r="S124" s="45"/>
      <c r="T124" s="45"/>
      <c r="U124" s="45"/>
      <c r="V124" s="45"/>
      <c r="W124" s="45"/>
      <c r="X124" s="52"/>
      <c r="Y124" s="45"/>
      <c r="Z124" s="45"/>
      <c r="AA124" s="45"/>
      <c r="AB124" s="45"/>
      <c r="AC124" s="45"/>
      <c r="AD124" s="45"/>
      <c r="AE124" s="574"/>
      <c r="AF124" s="575"/>
      <c r="AG124" s="575"/>
      <c r="AH124" s="575"/>
      <c r="AI124" s="575"/>
      <c r="AJ124" s="575"/>
      <c r="AK124" s="575"/>
      <c r="AL124" s="575"/>
      <c r="AM124" s="575"/>
      <c r="AN124" s="575"/>
      <c r="AO124" s="575"/>
      <c r="AP124" s="575"/>
      <c r="AQ124" s="575"/>
      <c r="AR124" s="575"/>
      <c r="AS124" s="575"/>
      <c r="AT124" s="575"/>
      <c r="AU124" s="575"/>
      <c r="AV124" s="546"/>
      <c r="AW124" s="546"/>
      <c r="AX124" s="546"/>
      <c r="AY124" s="546"/>
      <c r="AZ124" s="546"/>
      <c r="BA124" s="546"/>
      <c r="BB124" s="546"/>
      <c r="BC124" s="546"/>
      <c r="BD124" s="546"/>
      <c r="BE124" s="546"/>
      <c r="BF124" s="546"/>
      <c r="BG124" s="546"/>
      <c r="BH124" s="578"/>
      <c r="BI124" s="579"/>
      <c r="BJ124" s="45"/>
      <c r="BK124" s="45"/>
      <c r="BL124" s="45"/>
      <c r="BM124" s="45"/>
      <c r="BN124" s="45"/>
      <c r="BO124" s="52"/>
      <c r="BP124" s="121"/>
      <c r="BQ124" s="127"/>
    </row>
    <row r="125" spans="1:69" ht="5.0999999999999996" customHeight="1" x14ac:dyDescent="0.2">
      <c r="A125" s="24"/>
      <c r="B125" s="27"/>
      <c r="C125" s="810" t="s">
        <v>51</v>
      </c>
      <c r="D125" s="601"/>
      <c r="E125" s="601"/>
      <c r="F125" s="811"/>
      <c r="G125" s="44"/>
      <c r="H125" s="44"/>
      <c r="I125" s="44"/>
      <c r="J125" s="44"/>
      <c r="K125" s="44"/>
      <c r="L125" s="53"/>
      <c r="M125" s="44"/>
      <c r="N125" s="44"/>
      <c r="O125" s="44"/>
      <c r="P125" s="44"/>
      <c r="Q125" s="44"/>
      <c r="R125" s="53"/>
      <c r="S125" s="44"/>
      <c r="T125" s="44"/>
      <c r="U125" s="44"/>
      <c r="V125" s="44"/>
      <c r="W125" s="44"/>
      <c r="X125" s="53"/>
      <c r="Y125" s="44"/>
      <c r="Z125" s="44"/>
      <c r="AA125" s="44"/>
      <c r="AB125" s="44"/>
      <c r="AC125" s="44"/>
      <c r="AD125" s="44"/>
      <c r="AE125" s="609" t="s">
        <v>200</v>
      </c>
      <c r="AF125" s="571"/>
      <c r="AG125" s="571"/>
      <c r="AH125" s="571"/>
      <c r="AI125" s="571"/>
      <c r="AJ125" s="571"/>
      <c r="AK125" s="571"/>
      <c r="AL125" s="571"/>
      <c r="AM125" s="571"/>
      <c r="AN125" s="571"/>
      <c r="AO125" s="571"/>
      <c r="AP125" s="571"/>
      <c r="AQ125" s="571"/>
      <c r="AR125" s="571"/>
      <c r="AS125" s="571"/>
      <c r="AT125" s="571"/>
      <c r="AU125" s="571"/>
      <c r="AV125" s="572"/>
      <c r="AW125" s="572"/>
      <c r="AX125" s="572"/>
      <c r="AY125" s="572"/>
      <c r="AZ125" s="572"/>
      <c r="BA125" s="572"/>
      <c r="BB125" s="572"/>
      <c r="BC125" s="572"/>
      <c r="BD125" s="572"/>
      <c r="BE125" s="572"/>
      <c r="BF125" s="572"/>
      <c r="BG125" s="572"/>
      <c r="BH125" s="576" t="s">
        <v>201</v>
      </c>
      <c r="BI125" s="577"/>
      <c r="BJ125" s="38"/>
      <c r="BK125" s="38"/>
      <c r="BL125" s="38"/>
      <c r="BM125" s="38"/>
      <c r="BN125" s="38"/>
      <c r="BO125" s="51"/>
      <c r="BP125" s="121"/>
      <c r="BQ125" s="127"/>
    </row>
    <row r="126" spans="1:69" ht="12.75" x14ac:dyDescent="0.2">
      <c r="A126" s="24"/>
      <c r="B126" s="27"/>
      <c r="C126" s="603"/>
      <c r="D126" s="604"/>
      <c r="E126" s="604"/>
      <c r="F126" s="605"/>
      <c r="G126" s="38"/>
      <c r="H126" s="610"/>
      <c r="I126" s="615"/>
      <c r="J126" s="615"/>
      <c r="K126" s="611"/>
      <c r="L126" s="51"/>
      <c r="M126" s="38"/>
      <c r="N126" s="597">
        <f>IF(COUNT($BK$75,H126)&lt;2,0,H126/$BK$75*100)</f>
        <v>0</v>
      </c>
      <c r="O126" s="598"/>
      <c r="P126" s="598"/>
      <c r="Q126" s="599"/>
      <c r="R126" s="51"/>
      <c r="S126" s="38"/>
      <c r="T126" s="597">
        <f>T123+N126</f>
        <v>0</v>
      </c>
      <c r="U126" s="598"/>
      <c r="V126" s="598"/>
      <c r="W126" s="599"/>
      <c r="X126" s="51"/>
      <c r="Y126" s="38"/>
      <c r="Z126" s="597">
        <f>100-T126</f>
        <v>100</v>
      </c>
      <c r="AA126" s="598"/>
      <c r="AB126" s="598"/>
      <c r="AC126" s="599"/>
      <c r="AD126" s="38"/>
      <c r="AE126" s="573"/>
      <c r="AF126" s="571"/>
      <c r="AG126" s="571"/>
      <c r="AH126" s="571"/>
      <c r="AI126" s="571"/>
      <c r="AJ126" s="571"/>
      <c r="AK126" s="571"/>
      <c r="AL126" s="571"/>
      <c r="AM126" s="571"/>
      <c r="AN126" s="571"/>
      <c r="AO126" s="571"/>
      <c r="AP126" s="571"/>
      <c r="AQ126" s="571"/>
      <c r="AR126" s="571"/>
      <c r="AS126" s="571"/>
      <c r="AT126" s="571"/>
      <c r="AU126" s="571"/>
      <c r="AV126" s="572"/>
      <c r="AW126" s="572"/>
      <c r="AX126" s="572"/>
      <c r="AY126" s="572"/>
      <c r="AZ126" s="572"/>
      <c r="BA126" s="572"/>
      <c r="BB126" s="572"/>
      <c r="BC126" s="572"/>
      <c r="BD126" s="572"/>
      <c r="BE126" s="572"/>
      <c r="BF126" s="572"/>
      <c r="BG126" s="572"/>
      <c r="BH126" s="576"/>
      <c r="BI126" s="577"/>
      <c r="BJ126" s="63"/>
      <c r="BK126" s="589" t="str">
        <f>IF(COUNT(BK120,BK123)&lt;2,"",BK120-BK123)</f>
        <v/>
      </c>
      <c r="BL126" s="590"/>
      <c r="BM126" s="590"/>
      <c r="BN126" s="591"/>
      <c r="BO126" s="51"/>
      <c r="BP126" s="121"/>
      <c r="BQ126" s="127"/>
    </row>
    <row r="127" spans="1:69" ht="5.0999999999999996" customHeight="1" x14ac:dyDescent="0.2">
      <c r="A127" s="24"/>
      <c r="B127" s="27"/>
      <c r="C127" s="606"/>
      <c r="D127" s="607"/>
      <c r="E127" s="607"/>
      <c r="F127" s="608"/>
      <c r="G127" s="45"/>
      <c r="H127" s="45"/>
      <c r="I127" s="45"/>
      <c r="J127" s="45"/>
      <c r="K127" s="45"/>
      <c r="L127" s="52"/>
      <c r="M127" s="45"/>
      <c r="N127" s="45"/>
      <c r="O127" s="45"/>
      <c r="P127" s="45"/>
      <c r="Q127" s="45"/>
      <c r="R127" s="52"/>
      <c r="S127" s="45"/>
      <c r="T127" s="45"/>
      <c r="U127" s="45"/>
      <c r="V127" s="45"/>
      <c r="W127" s="45"/>
      <c r="X127" s="52"/>
      <c r="Y127" s="45"/>
      <c r="Z127" s="45"/>
      <c r="AA127" s="45"/>
      <c r="AB127" s="45"/>
      <c r="AC127" s="45"/>
      <c r="AD127" s="45"/>
      <c r="AE127" s="574"/>
      <c r="AF127" s="575"/>
      <c r="AG127" s="575"/>
      <c r="AH127" s="575"/>
      <c r="AI127" s="575"/>
      <c r="AJ127" s="575"/>
      <c r="AK127" s="575"/>
      <c r="AL127" s="575"/>
      <c r="AM127" s="575"/>
      <c r="AN127" s="575"/>
      <c r="AO127" s="575"/>
      <c r="AP127" s="575"/>
      <c r="AQ127" s="575"/>
      <c r="AR127" s="575"/>
      <c r="AS127" s="575"/>
      <c r="AT127" s="575"/>
      <c r="AU127" s="575"/>
      <c r="AV127" s="546"/>
      <c r="AW127" s="546"/>
      <c r="AX127" s="546"/>
      <c r="AY127" s="546"/>
      <c r="AZ127" s="546"/>
      <c r="BA127" s="546"/>
      <c r="BB127" s="546"/>
      <c r="BC127" s="546"/>
      <c r="BD127" s="546"/>
      <c r="BE127" s="546"/>
      <c r="BF127" s="546"/>
      <c r="BG127" s="546"/>
      <c r="BH127" s="578"/>
      <c r="BI127" s="579"/>
      <c r="BJ127" s="45"/>
      <c r="BK127" s="45"/>
      <c r="BL127" s="45"/>
      <c r="BM127" s="45"/>
      <c r="BN127" s="45"/>
      <c r="BO127" s="52"/>
      <c r="BP127" s="121"/>
      <c r="BQ127" s="127"/>
    </row>
    <row r="128" spans="1:69" ht="5.0999999999999996" customHeight="1" x14ac:dyDescent="0.2">
      <c r="A128" s="24"/>
      <c r="B128" s="27"/>
      <c r="C128" s="810" t="s">
        <v>202</v>
      </c>
      <c r="D128" s="601"/>
      <c r="E128" s="601"/>
      <c r="F128" s="811"/>
      <c r="G128" s="44"/>
      <c r="H128" s="44"/>
      <c r="I128" s="44"/>
      <c r="J128" s="44"/>
      <c r="K128" s="44"/>
      <c r="L128" s="53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609" t="s">
        <v>203</v>
      </c>
      <c r="AF128" s="571"/>
      <c r="AG128" s="571"/>
      <c r="AH128" s="571"/>
      <c r="AI128" s="571"/>
      <c r="AJ128" s="571"/>
      <c r="AK128" s="571"/>
      <c r="AL128" s="571"/>
      <c r="AM128" s="571"/>
      <c r="AN128" s="571"/>
      <c r="AO128" s="571"/>
      <c r="AP128" s="571"/>
      <c r="AQ128" s="571"/>
      <c r="AR128" s="571"/>
      <c r="AS128" s="571"/>
      <c r="AT128" s="571"/>
      <c r="AU128" s="571"/>
      <c r="AV128" s="572"/>
      <c r="AW128" s="572"/>
      <c r="AX128" s="572"/>
      <c r="AY128" s="572"/>
      <c r="AZ128" s="572"/>
      <c r="BA128" s="572"/>
      <c r="BB128" s="572"/>
      <c r="BC128" s="572"/>
      <c r="BD128" s="572"/>
      <c r="BE128" s="572"/>
      <c r="BF128" s="572"/>
      <c r="BG128" s="572"/>
      <c r="BH128" s="576" t="s">
        <v>204</v>
      </c>
      <c r="BI128" s="577"/>
      <c r="BJ128" s="38"/>
      <c r="BK128" s="38"/>
      <c r="BL128" s="38"/>
      <c r="BM128" s="38"/>
      <c r="BN128" s="38"/>
      <c r="BO128" s="51"/>
      <c r="BP128" s="121"/>
      <c r="BQ128" s="127"/>
    </row>
    <row r="129" spans="1:69" ht="12.75" x14ac:dyDescent="0.2">
      <c r="A129" s="24"/>
      <c r="B129" s="27"/>
      <c r="C129" s="603"/>
      <c r="D129" s="604"/>
      <c r="E129" s="604"/>
      <c r="F129" s="605"/>
      <c r="G129" s="38"/>
      <c r="H129" s="610"/>
      <c r="I129" s="611"/>
      <c r="J129" s="612" t="s">
        <v>205</v>
      </c>
      <c r="K129" s="613"/>
      <c r="L129" s="51"/>
      <c r="M129" s="38"/>
      <c r="N129" s="597">
        <f>IF(COUNT($BK$81,H129)&lt;2,0,$BK$81+H129)</f>
        <v>0</v>
      </c>
      <c r="O129" s="598"/>
      <c r="P129" s="598"/>
      <c r="Q129" s="599"/>
      <c r="R129" s="38"/>
      <c r="S129" s="38"/>
      <c r="T129" s="614"/>
      <c r="U129" s="614"/>
      <c r="V129" s="614"/>
      <c r="W129" s="614"/>
      <c r="X129" s="38"/>
      <c r="Y129" s="38"/>
      <c r="Z129" s="614"/>
      <c r="AA129" s="614"/>
      <c r="AB129" s="614"/>
      <c r="AC129" s="614"/>
      <c r="AD129" s="38"/>
      <c r="AE129" s="573"/>
      <c r="AF129" s="571"/>
      <c r="AG129" s="571"/>
      <c r="AH129" s="571"/>
      <c r="AI129" s="571"/>
      <c r="AJ129" s="571"/>
      <c r="AK129" s="571"/>
      <c r="AL129" s="571"/>
      <c r="AM129" s="571"/>
      <c r="AN129" s="571"/>
      <c r="AO129" s="571"/>
      <c r="AP129" s="571"/>
      <c r="AQ129" s="571"/>
      <c r="AR129" s="571"/>
      <c r="AS129" s="571"/>
      <c r="AT129" s="571"/>
      <c r="AU129" s="571"/>
      <c r="AV129" s="572"/>
      <c r="AW129" s="572"/>
      <c r="AX129" s="572"/>
      <c r="AY129" s="572"/>
      <c r="AZ129" s="572"/>
      <c r="BA129" s="572"/>
      <c r="BB129" s="572"/>
      <c r="BC129" s="572"/>
      <c r="BD129" s="572"/>
      <c r="BE129" s="572"/>
      <c r="BF129" s="572"/>
      <c r="BG129" s="572"/>
      <c r="BH129" s="576"/>
      <c r="BI129" s="577"/>
      <c r="BJ129" s="63"/>
      <c r="BK129" s="589" t="str">
        <f>IF(OR(COUNT(BK126,BK87)&lt;2,BK87=0),"",BK126/BK87)</f>
        <v/>
      </c>
      <c r="BL129" s="590"/>
      <c r="BM129" s="590"/>
      <c r="BN129" s="591"/>
      <c r="BO129" s="51"/>
      <c r="BP129" s="121"/>
      <c r="BQ129" s="127"/>
    </row>
    <row r="130" spans="1:69" ht="5.0999999999999996" customHeight="1" x14ac:dyDescent="0.2">
      <c r="A130" s="24"/>
      <c r="B130" s="27"/>
      <c r="C130" s="606"/>
      <c r="D130" s="607"/>
      <c r="E130" s="607"/>
      <c r="F130" s="608"/>
      <c r="G130" s="43"/>
      <c r="H130" s="45"/>
      <c r="I130" s="45"/>
      <c r="J130" s="45"/>
      <c r="K130" s="45"/>
      <c r="L130" s="52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574"/>
      <c r="AF130" s="575"/>
      <c r="AG130" s="575"/>
      <c r="AH130" s="575"/>
      <c r="AI130" s="575"/>
      <c r="AJ130" s="575"/>
      <c r="AK130" s="575"/>
      <c r="AL130" s="575"/>
      <c r="AM130" s="575"/>
      <c r="AN130" s="575"/>
      <c r="AO130" s="575"/>
      <c r="AP130" s="575"/>
      <c r="AQ130" s="575"/>
      <c r="AR130" s="575"/>
      <c r="AS130" s="575"/>
      <c r="AT130" s="575"/>
      <c r="AU130" s="575"/>
      <c r="AV130" s="546"/>
      <c r="AW130" s="546"/>
      <c r="AX130" s="546"/>
      <c r="AY130" s="546"/>
      <c r="AZ130" s="546"/>
      <c r="BA130" s="546"/>
      <c r="BB130" s="546"/>
      <c r="BC130" s="546"/>
      <c r="BD130" s="546"/>
      <c r="BE130" s="546"/>
      <c r="BF130" s="546"/>
      <c r="BG130" s="546"/>
      <c r="BH130" s="578"/>
      <c r="BI130" s="579"/>
      <c r="BJ130" s="45"/>
      <c r="BK130" s="45"/>
      <c r="BL130" s="45"/>
      <c r="BM130" s="45"/>
      <c r="BN130" s="45"/>
      <c r="BO130" s="52"/>
      <c r="BP130" s="121"/>
      <c r="BQ130" s="127"/>
    </row>
    <row r="131" spans="1:69" ht="5.0999999999999996" customHeight="1" x14ac:dyDescent="0.2">
      <c r="A131" s="24"/>
      <c r="B131" s="27"/>
      <c r="C131" s="566" t="s">
        <v>206</v>
      </c>
      <c r="D131" s="566"/>
      <c r="E131" s="566"/>
      <c r="F131" s="566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570" t="s">
        <v>207</v>
      </c>
      <c r="AF131" s="571"/>
      <c r="AG131" s="571"/>
      <c r="AH131" s="571"/>
      <c r="AI131" s="571"/>
      <c r="AJ131" s="571"/>
      <c r="AK131" s="571"/>
      <c r="AL131" s="571"/>
      <c r="AM131" s="571"/>
      <c r="AN131" s="571"/>
      <c r="AO131" s="571"/>
      <c r="AP131" s="571"/>
      <c r="AQ131" s="571"/>
      <c r="AR131" s="571"/>
      <c r="AS131" s="571"/>
      <c r="AT131" s="571"/>
      <c r="AU131" s="571"/>
      <c r="AV131" s="572"/>
      <c r="AW131" s="572"/>
      <c r="AX131" s="572"/>
      <c r="AY131" s="572"/>
      <c r="AZ131" s="572"/>
      <c r="BA131" s="572"/>
      <c r="BB131" s="572"/>
      <c r="BC131" s="572"/>
      <c r="BD131" s="572"/>
      <c r="BE131" s="572"/>
      <c r="BF131" s="572"/>
      <c r="BG131" s="572"/>
      <c r="BH131" s="576" t="s">
        <v>208</v>
      </c>
      <c r="BI131" s="577"/>
      <c r="BJ131" s="38"/>
      <c r="BK131" s="38"/>
      <c r="BL131" s="38"/>
      <c r="BM131" s="38"/>
      <c r="BN131" s="38"/>
      <c r="BO131" s="51"/>
      <c r="BP131" s="121"/>
      <c r="BQ131" s="127"/>
    </row>
    <row r="132" spans="1:69" ht="12.75" x14ac:dyDescent="0.2">
      <c r="A132" s="24"/>
      <c r="B132" s="27"/>
      <c r="C132" s="567"/>
      <c r="D132" s="567"/>
      <c r="E132" s="567"/>
      <c r="F132" s="567"/>
      <c r="G132" s="38"/>
      <c r="H132" s="808">
        <f>SUM(H90:K126)+N129</f>
        <v>0</v>
      </c>
      <c r="I132" s="581"/>
      <c r="J132" s="581"/>
      <c r="K132" s="809"/>
      <c r="L132" s="38"/>
      <c r="M132" s="38"/>
      <c r="N132" s="63"/>
      <c r="O132" s="63"/>
      <c r="P132" s="63"/>
      <c r="Q132" s="63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94"/>
      <c r="AE132" s="573"/>
      <c r="AF132" s="571"/>
      <c r="AG132" s="571"/>
      <c r="AH132" s="571"/>
      <c r="AI132" s="571"/>
      <c r="AJ132" s="571"/>
      <c r="AK132" s="571"/>
      <c r="AL132" s="571"/>
      <c r="AM132" s="571"/>
      <c r="AN132" s="571"/>
      <c r="AO132" s="571"/>
      <c r="AP132" s="571"/>
      <c r="AQ132" s="571"/>
      <c r="AR132" s="571"/>
      <c r="AS132" s="571"/>
      <c r="AT132" s="571"/>
      <c r="AU132" s="571"/>
      <c r="AV132" s="572"/>
      <c r="AW132" s="572"/>
      <c r="AX132" s="572"/>
      <c r="AY132" s="572"/>
      <c r="AZ132" s="572"/>
      <c r="BA132" s="572"/>
      <c r="BB132" s="572"/>
      <c r="BC132" s="572"/>
      <c r="BD132" s="572"/>
      <c r="BE132" s="572"/>
      <c r="BF132" s="572"/>
      <c r="BG132" s="572"/>
      <c r="BH132" s="576"/>
      <c r="BI132" s="577"/>
      <c r="BJ132" s="63"/>
      <c r="BK132" s="589" t="str">
        <f>IF(BK129="","",100-BK129)</f>
        <v/>
      </c>
      <c r="BL132" s="590"/>
      <c r="BM132" s="590"/>
      <c r="BN132" s="591"/>
      <c r="BO132" s="106"/>
      <c r="BP132" s="121"/>
      <c r="BQ132" s="127"/>
    </row>
    <row r="133" spans="1:69" ht="5.0999999999999996" customHeight="1" x14ac:dyDescent="0.2">
      <c r="A133" s="24"/>
      <c r="B133" s="27"/>
      <c r="C133" s="567"/>
      <c r="D133" s="567"/>
      <c r="E133" s="567"/>
      <c r="F133" s="567"/>
      <c r="G133" s="38"/>
      <c r="H133" s="583"/>
      <c r="I133" s="584"/>
      <c r="J133" s="584"/>
      <c r="K133" s="585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94"/>
      <c r="AE133" s="574"/>
      <c r="AF133" s="575"/>
      <c r="AG133" s="575"/>
      <c r="AH133" s="575"/>
      <c r="AI133" s="575"/>
      <c r="AJ133" s="575"/>
      <c r="AK133" s="575"/>
      <c r="AL133" s="575"/>
      <c r="AM133" s="575"/>
      <c r="AN133" s="575"/>
      <c r="AO133" s="575"/>
      <c r="AP133" s="575"/>
      <c r="AQ133" s="575"/>
      <c r="AR133" s="575"/>
      <c r="AS133" s="575"/>
      <c r="AT133" s="575"/>
      <c r="AU133" s="575"/>
      <c r="AV133" s="546"/>
      <c r="AW133" s="546"/>
      <c r="AX133" s="546"/>
      <c r="AY133" s="546"/>
      <c r="AZ133" s="546"/>
      <c r="BA133" s="546"/>
      <c r="BB133" s="546"/>
      <c r="BC133" s="546"/>
      <c r="BD133" s="546"/>
      <c r="BE133" s="546"/>
      <c r="BF133" s="546"/>
      <c r="BG133" s="546"/>
      <c r="BH133" s="578"/>
      <c r="BI133" s="579"/>
      <c r="BJ133" s="71"/>
      <c r="BK133" s="71"/>
      <c r="BL133" s="71"/>
      <c r="BM133" s="71"/>
      <c r="BN133" s="71"/>
      <c r="BO133" s="118"/>
      <c r="BP133" s="121"/>
      <c r="BQ133" s="127"/>
    </row>
    <row r="134" spans="1:69" ht="5.0999999999999996" customHeight="1" x14ac:dyDescent="0.2">
      <c r="A134" s="24"/>
      <c r="B134" s="27"/>
      <c r="C134" s="568"/>
      <c r="D134" s="568"/>
      <c r="E134" s="568"/>
      <c r="F134" s="568"/>
      <c r="G134" s="38"/>
      <c r="H134" s="583"/>
      <c r="I134" s="584"/>
      <c r="J134" s="584"/>
      <c r="K134" s="585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570" t="s">
        <v>209</v>
      </c>
      <c r="AF134" s="571"/>
      <c r="AG134" s="571"/>
      <c r="AH134" s="571"/>
      <c r="AI134" s="571"/>
      <c r="AJ134" s="571"/>
      <c r="AK134" s="571"/>
      <c r="AL134" s="571"/>
      <c r="AM134" s="571"/>
      <c r="AN134" s="571"/>
      <c r="AO134" s="571"/>
      <c r="AP134" s="571"/>
      <c r="AQ134" s="571"/>
      <c r="AR134" s="571"/>
      <c r="AS134" s="571"/>
      <c r="AT134" s="571"/>
      <c r="AU134" s="571"/>
      <c r="AV134" s="572"/>
      <c r="AW134" s="572"/>
      <c r="AX134" s="572"/>
      <c r="AY134" s="572"/>
      <c r="AZ134" s="572"/>
      <c r="BA134" s="572"/>
      <c r="BB134" s="572"/>
      <c r="BC134" s="572"/>
      <c r="BD134" s="572"/>
      <c r="BE134" s="572"/>
      <c r="BF134" s="572"/>
      <c r="BG134" s="572"/>
      <c r="BH134" s="576" t="s">
        <v>210</v>
      </c>
      <c r="BI134" s="577"/>
      <c r="BJ134" s="63"/>
      <c r="BK134" s="63"/>
      <c r="BL134" s="63"/>
      <c r="BM134" s="63"/>
      <c r="BN134" s="63"/>
      <c r="BO134" s="106"/>
      <c r="BP134" s="121"/>
      <c r="BQ134" s="127"/>
    </row>
    <row r="135" spans="1:69" ht="12.75" x14ac:dyDescent="0.2">
      <c r="A135" s="24"/>
      <c r="B135" s="27"/>
      <c r="C135" s="568"/>
      <c r="D135" s="568"/>
      <c r="E135" s="568"/>
      <c r="F135" s="568"/>
      <c r="G135" s="38"/>
      <c r="H135" s="586"/>
      <c r="I135" s="587"/>
      <c r="J135" s="587"/>
      <c r="K135" s="58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573"/>
      <c r="AF135" s="571"/>
      <c r="AG135" s="571"/>
      <c r="AH135" s="571"/>
      <c r="AI135" s="571"/>
      <c r="AJ135" s="571"/>
      <c r="AK135" s="571"/>
      <c r="AL135" s="571"/>
      <c r="AM135" s="571"/>
      <c r="AN135" s="571"/>
      <c r="AO135" s="571"/>
      <c r="AP135" s="571"/>
      <c r="AQ135" s="571"/>
      <c r="AR135" s="571"/>
      <c r="AS135" s="571"/>
      <c r="AT135" s="571"/>
      <c r="AU135" s="571"/>
      <c r="AV135" s="572"/>
      <c r="AW135" s="572"/>
      <c r="AX135" s="572"/>
      <c r="AY135" s="572"/>
      <c r="AZ135" s="572"/>
      <c r="BA135" s="572"/>
      <c r="BB135" s="572"/>
      <c r="BC135" s="572"/>
      <c r="BD135" s="572"/>
      <c r="BE135" s="572"/>
      <c r="BF135" s="572"/>
      <c r="BG135" s="572"/>
      <c r="BH135" s="576"/>
      <c r="BI135" s="577"/>
      <c r="BJ135" s="63"/>
      <c r="BK135" s="597" t="str">
        <f>IF(OR(COUNT(BK132,BK43)&lt;2,BK132=0),"",((BK132-BK43)/BK132)*100)</f>
        <v/>
      </c>
      <c r="BL135" s="598"/>
      <c r="BM135" s="598"/>
      <c r="BN135" s="599"/>
      <c r="BO135" s="51"/>
      <c r="BP135" s="121"/>
      <c r="BQ135" s="127"/>
    </row>
    <row r="136" spans="1:69" ht="5.0999999999999996" customHeight="1" thickBot="1" x14ac:dyDescent="0.25">
      <c r="A136" s="24"/>
      <c r="B136" s="33"/>
      <c r="C136" s="569"/>
      <c r="D136" s="569"/>
      <c r="E136" s="569"/>
      <c r="F136" s="569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592"/>
      <c r="AF136" s="593"/>
      <c r="AG136" s="593"/>
      <c r="AH136" s="593"/>
      <c r="AI136" s="593"/>
      <c r="AJ136" s="593"/>
      <c r="AK136" s="593"/>
      <c r="AL136" s="593"/>
      <c r="AM136" s="593"/>
      <c r="AN136" s="593"/>
      <c r="AO136" s="593"/>
      <c r="AP136" s="593"/>
      <c r="AQ136" s="593"/>
      <c r="AR136" s="593"/>
      <c r="AS136" s="593"/>
      <c r="AT136" s="593"/>
      <c r="AU136" s="593"/>
      <c r="AV136" s="594"/>
      <c r="AW136" s="594"/>
      <c r="AX136" s="594"/>
      <c r="AY136" s="594"/>
      <c r="AZ136" s="594"/>
      <c r="BA136" s="594"/>
      <c r="BB136" s="594"/>
      <c r="BC136" s="594"/>
      <c r="BD136" s="594"/>
      <c r="BE136" s="594"/>
      <c r="BF136" s="594"/>
      <c r="BG136" s="594"/>
      <c r="BH136" s="595"/>
      <c r="BI136" s="596"/>
      <c r="BJ136" s="46"/>
      <c r="BK136" s="46"/>
      <c r="BL136" s="46"/>
      <c r="BM136" s="46"/>
      <c r="BN136" s="46"/>
      <c r="BO136" s="119"/>
      <c r="BP136" s="126"/>
      <c r="BQ136" s="127"/>
    </row>
    <row r="137" spans="1:69" ht="8.1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127"/>
    </row>
    <row r="138" spans="1:69" ht="12.75" hidden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</row>
    <row r="139" spans="1:69" ht="12.75" hidden="1" x14ac:dyDescent="0.2"/>
    <row r="140" spans="1:69" ht="12.75" hidden="1" x14ac:dyDescent="0.2"/>
  </sheetData>
  <sheetProtection algorithmName="SHA-512" hashValue="rcAI2bFSntpL92NtbPO3FBKM6xvJRIpLYqbBSP62LIrVQHQfhxkuOlw3qynPDshB+r2jqyK9K5brJ5AgmJ2YnQ==" saltValue="pPOKfX8SxIh09MK5kcfwKQ==" spinCount="100000" sheet="1" selectLockedCells="1"/>
  <mergeCells count="294">
    <mergeCell ref="AZ9:BA9"/>
    <mergeCell ref="C11:I11"/>
    <mergeCell ref="J11:N11"/>
    <mergeCell ref="O11:T11"/>
    <mergeCell ref="U11:AG11"/>
    <mergeCell ref="AP11:AW11"/>
    <mergeCell ref="AY11:BA11"/>
    <mergeCell ref="BA3:BO5"/>
    <mergeCell ref="O5:T5"/>
    <mergeCell ref="U5:Z5"/>
    <mergeCell ref="C7:I7"/>
    <mergeCell ref="J7:Q7"/>
    <mergeCell ref="AA7:AU7"/>
    <mergeCell ref="AV7:AY7"/>
    <mergeCell ref="AZ7:BA7"/>
    <mergeCell ref="BC7:BG7"/>
    <mergeCell ref="BH7:BJ7"/>
    <mergeCell ref="J12:N12"/>
    <mergeCell ref="C14:I14"/>
    <mergeCell ref="J14:N14"/>
    <mergeCell ref="O14:T14"/>
    <mergeCell ref="U14:AG14"/>
    <mergeCell ref="AH14:AL14"/>
    <mergeCell ref="C9:I9"/>
    <mergeCell ref="J9:AG9"/>
    <mergeCell ref="AV9:AY9"/>
    <mergeCell ref="AC16:AE16"/>
    <mergeCell ref="C19:L20"/>
    <mergeCell ref="M19:R20"/>
    <mergeCell ref="S19:X20"/>
    <mergeCell ref="Y19:AD20"/>
    <mergeCell ref="AE19:AW20"/>
    <mergeCell ref="AM14:AP14"/>
    <mergeCell ref="AR14:AW16"/>
    <mergeCell ref="AY14:BA14"/>
    <mergeCell ref="J15:N15"/>
    <mergeCell ref="C16:J16"/>
    <mergeCell ref="K16:O16"/>
    <mergeCell ref="P16:Q16"/>
    <mergeCell ref="R16:T16"/>
    <mergeCell ref="W16:Z16"/>
    <mergeCell ref="AA16:AB16"/>
    <mergeCell ref="AX19:BC20"/>
    <mergeCell ref="BD19:BI20"/>
    <mergeCell ref="BJ19:BO20"/>
    <mergeCell ref="C21:J23"/>
    <mergeCell ref="K21:L23"/>
    <mergeCell ref="AE21:AU23"/>
    <mergeCell ref="AV21:AW23"/>
    <mergeCell ref="N22:Q22"/>
    <mergeCell ref="T22:W22"/>
    <mergeCell ref="Z22:AC22"/>
    <mergeCell ref="AY22:BB22"/>
    <mergeCell ref="BE22:BH22"/>
    <mergeCell ref="BK22:BN22"/>
    <mergeCell ref="BK25:BN25"/>
    <mergeCell ref="C27:J29"/>
    <mergeCell ref="K27:L29"/>
    <mergeCell ref="AE27:AU29"/>
    <mergeCell ref="AV27:AW29"/>
    <mergeCell ref="N28:Q28"/>
    <mergeCell ref="T28:W28"/>
    <mergeCell ref="Z28:AC28"/>
    <mergeCell ref="AY28:BB28"/>
    <mergeCell ref="BE28:BH28"/>
    <mergeCell ref="BK28:BN28"/>
    <mergeCell ref="C24:J26"/>
    <mergeCell ref="K24:L26"/>
    <mergeCell ref="AE24:AU26"/>
    <mergeCell ref="AV24:AW26"/>
    <mergeCell ref="N25:Q25"/>
    <mergeCell ref="T25:W25"/>
    <mergeCell ref="Z25:AC25"/>
    <mergeCell ref="AY25:BB25"/>
    <mergeCell ref="BE25:BH25"/>
    <mergeCell ref="BK31:BN31"/>
    <mergeCell ref="C33:J35"/>
    <mergeCell ref="K33:L35"/>
    <mergeCell ref="AE33:AU35"/>
    <mergeCell ref="AV33:AW35"/>
    <mergeCell ref="N34:Q34"/>
    <mergeCell ref="T34:W34"/>
    <mergeCell ref="Z34:AC34"/>
    <mergeCell ref="BE37:BH37"/>
    <mergeCell ref="C30:J32"/>
    <mergeCell ref="K30:L32"/>
    <mergeCell ref="AE30:AU32"/>
    <mergeCell ref="AV30:AW32"/>
    <mergeCell ref="N31:Q31"/>
    <mergeCell ref="T31:W31"/>
    <mergeCell ref="Z31:AC31"/>
    <mergeCell ref="AY31:BB31"/>
    <mergeCell ref="BE31:BH31"/>
    <mergeCell ref="C39:J41"/>
    <mergeCell ref="K39:L41"/>
    <mergeCell ref="AE39:BO41"/>
    <mergeCell ref="N40:Q40"/>
    <mergeCell ref="T40:W40"/>
    <mergeCell ref="Z40:AC40"/>
    <mergeCell ref="AY34:BB34"/>
    <mergeCell ref="BE34:BH34"/>
    <mergeCell ref="BK34:BN34"/>
    <mergeCell ref="C36:J38"/>
    <mergeCell ref="K36:L38"/>
    <mergeCell ref="AE36:BA38"/>
    <mergeCell ref="BB36:BC38"/>
    <mergeCell ref="N37:Q37"/>
    <mergeCell ref="T37:W37"/>
    <mergeCell ref="Z37:AC37"/>
    <mergeCell ref="BK43:BN46"/>
    <mergeCell ref="C45:P47"/>
    <mergeCell ref="Q45:R47"/>
    <mergeCell ref="T46:W46"/>
    <mergeCell ref="C48:AD49"/>
    <mergeCell ref="AE48:BO49"/>
    <mergeCell ref="C42:J44"/>
    <mergeCell ref="K42:L44"/>
    <mergeCell ref="AE42:BG47"/>
    <mergeCell ref="BH42:BI47"/>
    <mergeCell ref="N43:Q43"/>
    <mergeCell ref="T43:W43"/>
    <mergeCell ref="Z43:AC43"/>
    <mergeCell ref="C50:V52"/>
    <mergeCell ref="W50:X52"/>
    <mergeCell ref="Z51:AC51"/>
    <mergeCell ref="AF51:BN69"/>
    <mergeCell ref="C53:V55"/>
    <mergeCell ref="W53:X55"/>
    <mergeCell ref="Z54:AC54"/>
    <mergeCell ref="C56:V58"/>
    <mergeCell ref="W56:X58"/>
    <mergeCell ref="Z57:AC57"/>
    <mergeCell ref="C65:V67"/>
    <mergeCell ref="W65:X67"/>
    <mergeCell ref="Z66:AC66"/>
    <mergeCell ref="C68:V70"/>
    <mergeCell ref="W68:X70"/>
    <mergeCell ref="Z69:AC69"/>
    <mergeCell ref="C59:V61"/>
    <mergeCell ref="W59:X61"/>
    <mergeCell ref="Z60:AC60"/>
    <mergeCell ref="C62:V64"/>
    <mergeCell ref="W62:X64"/>
    <mergeCell ref="Z63:AC63"/>
    <mergeCell ref="C77:V79"/>
    <mergeCell ref="W77:X79"/>
    <mergeCell ref="AE77:BG79"/>
    <mergeCell ref="BH77:BI79"/>
    <mergeCell ref="Z78:AC78"/>
    <mergeCell ref="BK78:BN78"/>
    <mergeCell ref="C71:V73"/>
    <mergeCell ref="W71:X73"/>
    <mergeCell ref="AE71:BO73"/>
    <mergeCell ref="Z72:AC72"/>
    <mergeCell ref="C74:V76"/>
    <mergeCell ref="W74:X76"/>
    <mergeCell ref="AE74:BG76"/>
    <mergeCell ref="BH74:BI76"/>
    <mergeCell ref="Z75:AC75"/>
    <mergeCell ref="BK75:BN75"/>
    <mergeCell ref="C80:AD84"/>
    <mergeCell ref="AE80:BG82"/>
    <mergeCell ref="BH80:BI82"/>
    <mergeCell ref="BK81:BN81"/>
    <mergeCell ref="AE83:BO85"/>
    <mergeCell ref="C85:F88"/>
    <mergeCell ref="G85:L88"/>
    <mergeCell ref="M85:R88"/>
    <mergeCell ref="S85:X88"/>
    <mergeCell ref="Y85:AD88"/>
    <mergeCell ref="AE86:BG88"/>
    <mergeCell ref="BH86:BI88"/>
    <mergeCell ref="BK87:BN87"/>
    <mergeCell ref="C89:F91"/>
    <mergeCell ref="AE89:BG91"/>
    <mergeCell ref="BH89:BI91"/>
    <mergeCell ref="H90:K90"/>
    <mergeCell ref="N90:Q90"/>
    <mergeCell ref="T90:W90"/>
    <mergeCell ref="Z90:AC90"/>
    <mergeCell ref="BK90:BN90"/>
    <mergeCell ref="C92:F94"/>
    <mergeCell ref="AE92:BG94"/>
    <mergeCell ref="BH92:BI94"/>
    <mergeCell ref="H93:K93"/>
    <mergeCell ref="N93:Q93"/>
    <mergeCell ref="T93:W93"/>
    <mergeCell ref="Z93:AC93"/>
    <mergeCell ref="BK93:BN93"/>
    <mergeCell ref="BK96:BN96"/>
    <mergeCell ref="C98:F100"/>
    <mergeCell ref="AE98:BG100"/>
    <mergeCell ref="BH98:BI100"/>
    <mergeCell ref="H99:K99"/>
    <mergeCell ref="N99:Q99"/>
    <mergeCell ref="T99:W99"/>
    <mergeCell ref="Z99:AC99"/>
    <mergeCell ref="BK99:BN99"/>
    <mergeCell ref="C95:F97"/>
    <mergeCell ref="AE95:BG97"/>
    <mergeCell ref="BH95:BI97"/>
    <mergeCell ref="H96:K96"/>
    <mergeCell ref="N96:Q96"/>
    <mergeCell ref="T96:W96"/>
    <mergeCell ref="Z96:AC96"/>
    <mergeCell ref="BK102:BN102"/>
    <mergeCell ref="C104:F106"/>
    <mergeCell ref="AE104:BG106"/>
    <mergeCell ref="BH104:BI106"/>
    <mergeCell ref="H105:K105"/>
    <mergeCell ref="N105:Q105"/>
    <mergeCell ref="T105:W105"/>
    <mergeCell ref="Z105:AC105"/>
    <mergeCell ref="BK105:BN105"/>
    <mergeCell ref="C101:F103"/>
    <mergeCell ref="AE101:BG103"/>
    <mergeCell ref="BH101:BI103"/>
    <mergeCell ref="H102:K102"/>
    <mergeCell ref="N102:Q102"/>
    <mergeCell ref="T102:W102"/>
    <mergeCell ref="Z102:AC102"/>
    <mergeCell ref="BK108:BN108"/>
    <mergeCell ref="C110:F112"/>
    <mergeCell ref="AE110:BG112"/>
    <mergeCell ref="BH110:BI112"/>
    <mergeCell ref="H111:K111"/>
    <mergeCell ref="N111:Q111"/>
    <mergeCell ref="T111:W111"/>
    <mergeCell ref="Z111:AC111"/>
    <mergeCell ref="BK111:BN111"/>
    <mergeCell ref="C107:F109"/>
    <mergeCell ref="AE107:BG109"/>
    <mergeCell ref="BH107:BI109"/>
    <mergeCell ref="H108:K108"/>
    <mergeCell ref="N108:Q108"/>
    <mergeCell ref="T108:W108"/>
    <mergeCell ref="Z108:AC108"/>
    <mergeCell ref="BK114:BN114"/>
    <mergeCell ref="C116:F118"/>
    <mergeCell ref="AE116:BG118"/>
    <mergeCell ref="BH116:BI118"/>
    <mergeCell ref="H117:K117"/>
    <mergeCell ref="N117:Q117"/>
    <mergeCell ref="T117:W117"/>
    <mergeCell ref="Z117:AC117"/>
    <mergeCell ref="BK117:BN117"/>
    <mergeCell ref="C113:F115"/>
    <mergeCell ref="AE113:BG115"/>
    <mergeCell ref="BH113:BI115"/>
    <mergeCell ref="H114:K114"/>
    <mergeCell ref="N114:Q114"/>
    <mergeCell ref="T114:W114"/>
    <mergeCell ref="Z114:AC114"/>
    <mergeCell ref="Z126:AC126"/>
    <mergeCell ref="BK120:BN120"/>
    <mergeCell ref="C122:F124"/>
    <mergeCell ref="AE122:BG124"/>
    <mergeCell ref="BH122:BI124"/>
    <mergeCell ref="H123:K123"/>
    <mergeCell ref="N123:Q123"/>
    <mergeCell ref="T123:W123"/>
    <mergeCell ref="Z123:AC123"/>
    <mergeCell ref="BK123:BN123"/>
    <mergeCell ref="C119:F121"/>
    <mergeCell ref="AE119:BG121"/>
    <mergeCell ref="BH119:BI121"/>
    <mergeCell ref="H120:K120"/>
    <mergeCell ref="N120:Q120"/>
    <mergeCell ref="T120:W120"/>
    <mergeCell ref="Z120:AC120"/>
    <mergeCell ref="C131:F136"/>
    <mergeCell ref="AE131:BG133"/>
    <mergeCell ref="BH131:BI133"/>
    <mergeCell ref="H132:K135"/>
    <mergeCell ref="BK132:BN132"/>
    <mergeCell ref="AE134:BG136"/>
    <mergeCell ref="BH134:BI136"/>
    <mergeCell ref="BK135:BN135"/>
    <mergeCell ref="BK126:BN126"/>
    <mergeCell ref="C128:F130"/>
    <mergeCell ref="AE128:BG130"/>
    <mergeCell ref="BH128:BI130"/>
    <mergeCell ref="H129:I129"/>
    <mergeCell ref="J129:K129"/>
    <mergeCell ref="N129:Q129"/>
    <mergeCell ref="T129:W129"/>
    <mergeCell ref="Z129:AC129"/>
    <mergeCell ref="BK129:BN129"/>
    <mergeCell ref="C125:F127"/>
    <mergeCell ref="AE125:BG127"/>
    <mergeCell ref="BH125:BI127"/>
    <mergeCell ref="H126:K126"/>
    <mergeCell ref="N126:Q126"/>
    <mergeCell ref="T126:W126"/>
  </mergeCells>
  <dataValidations count="2">
    <dataValidation type="decimal" allowBlank="1" showInputMessage="1" showErrorMessage="1" errorTitle="Invalid Station" error="Please do not include a &quot;+&quot; in the station." sqref="AM14:AP14" xr:uid="{3C22F040-6A3E-4524-B719-6DA7C828A354}">
      <formula1>0</formula1>
      <formula2>1000000</formula2>
    </dataValidation>
    <dataValidation type="date" allowBlank="1" showInputMessage="1" showErrorMessage="1" sqref="J11:N11 J14:N14" xr:uid="{CF1BBF5E-D40A-4FE0-BF15-B722D11A3369}">
      <formula1>1</formula1>
      <formula2>401768</formula2>
    </dataValidation>
  </dataValidations>
  <printOptions horizontalCentered="1" verticalCentered="1"/>
  <pageMargins left="0" right="0" top="0" bottom="0" header="0" footer="0"/>
  <pageSetup scale="73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F5FCEA-30BF-4CD3-818D-987A2765EFC3}">
          <x14:formula1>
            <xm:f>Control!$F$2:$F$3</xm:f>
          </x14:formula1>
          <xm:sqref>AY11:BA11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7D55-74E3-420B-ACC5-492A2A52A489}">
  <sheetPr codeName="Sheet1"/>
  <dimension ref="A1:F15"/>
  <sheetViews>
    <sheetView workbookViewId="0">
      <selection activeCell="A2" sqref="A2"/>
    </sheetView>
  </sheetViews>
  <sheetFormatPr defaultColWidth="0" defaultRowHeight="12.75" zeroHeight="1" x14ac:dyDescent="0.2"/>
  <cols>
    <col min="1" max="1" width="9.42578125" style="17" bestFit="1" customWidth="1"/>
    <col min="2" max="2" width="10" style="17" bestFit="1" customWidth="1"/>
    <col min="3" max="3" width="10.140625" style="17" bestFit="1" customWidth="1"/>
    <col min="4" max="4" width="13.28515625" style="17" bestFit="1" customWidth="1"/>
    <col min="5" max="5" width="10" style="17" bestFit="1" customWidth="1"/>
    <col min="6" max="6" width="12.140625" style="17" bestFit="1" customWidth="1"/>
    <col min="7" max="16384" width="9.140625" style="17" hidden="1"/>
  </cols>
  <sheetData>
    <row r="1" spans="1:6" x14ac:dyDescent="0.2">
      <c r="A1" s="16" t="s">
        <v>56</v>
      </c>
      <c r="B1" s="18" t="s">
        <v>64</v>
      </c>
      <c r="C1" s="18" t="s">
        <v>226</v>
      </c>
      <c r="D1" s="18" t="s">
        <v>240</v>
      </c>
      <c r="E1" s="18" t="s">
        <v>74</v>
      </c>
      <c r="F1" s="18" t="s">
        <v>112</v>
      </c>
    </row>
    <row r="2" spans="1:6" x14ac:dyDescent="0.2">
      <c r="A2" s="19">
        <v>45044</v>
      </c>
      <c r="B2" s="825" t="s">
        <v>63</v>
      </c>
      <c r="C2" s="826">
        <v>5.1999999999999999E-33</v>
      </c>
      <c r="D2" s="265" t="s">
        <v>235</v>
      </c>
      <c r="E2" s="15">
        <v>1</v>
      </c>
      <c r="F2" s="18" t="s">
        <v>216</v>
      </c>
    </row>
    <row r="3" spans="1:6" x14ac:dyDescent="0.2">
      <c r="B3" s="825" t="s">
        <v>65</v>
      </c>
      <c r="C3" s="18" t="s">
        <v>254</v>
      </c>
      <c r="D3" s="265" t="s">
        <v>236</v>
      </c>
      <c r="E3" s="15">
        <v>2</v>
      </c>
      <c r="F3" s="18" t="s">
        <v>225</v>
      </c>
    </row>
    <row r="4" spans="1:6" x14ac:dyDescent="0.2">
      <c r="B4" s="825" t="s">
        <v>67</v>
      </c>
      <c r="C4" s="18" t="s">
        <v>251</v>
      </c>
      <c r="D4" s="265" t="s">
        <v>237</v>
      </c>
      <c r="E4" s="15">
        <v>3</v>
      </c>
    </row>
    <row r="5" spans="1:6" x14ac:dyDescent="0.2">
      <c r="B5" s="825" t="s">
        <v>247</v>
      </c>
      <c r="C5" s="18" t="s">
        <v>250</v>
      </c>
      <c r="D5" s="265" t="s">
        <v>238</v>
      </c>
      <c r="E5" s="15" t="s">
        <v>16</v>
      </c>
    </row>
    <row r="6" spans="1:6" x14ac:dyDescent="0.2">
      <c r="B6" s="825" t="s">
        <v>68</v>
      </c>
      <c r="C6" s="18" t="s">
        <v>230</v>
      </c>
      <c r="D6" s="265" t="s">
        <v>239</v>
      </c>
    </row>
    <row r="7" spans="1:6" x14ac:dyDescent="0.2">
      <c r="B7" s="825" t="s">
        <v>248</v>
      </c>
      <c r="C7" s="18" t="s">
        <v>229</v>
      </c>
    </row>
    <row r="8" spans="1:6" x14ac:dyDescent="0.2">
      <c r="B8" s="825" t="s">
        <v>69</v>
      </c>
      <c r="C8" s="18" t="s">
        <v>228</v>
      </c>
    </row>
    <row r="9" spans="1:6" x14ac:dyDescent="0.2">
      <c r="B9" s="825" t="s">
        <v>71</v>
      </c>
      <c r="C9" s="18" t="s">
        <v>227</v>
      </c>
    </row>
    <row r="10" spans="1:6" x14ac:dyDescent="0.2">
      <c r="B10" s="825" t="s">
        <v>72</v>
      </c>
      <c r="C10" s="18" t="s">
        <v>234</v>
      </c>
    </row>
    <row r="11" spans="1:6" x14ac:dyDescent="0.2">
      <c r="B11" s="825" t="s">
        <v>249</v>
      </c>
      <c r="C11" s="18" t="s">
        <v>233</v>
      </c>
    </row>
    <row r="12" spans="1:6" x14ac:dyDescent="0.2">
      <c r="C12" s="18" t="s">
        <v>232</v>
      </c>
    </row>
    <row r="13" spans="1:6" x14ac:dyDescent="0.2">
      <c r="C13" s="18" t="s">
        <v>231</v>
      </c>
    </row>
    <row r="14" spans="1:6" x14ac:dyDescent="0.2"/>
    <row r="15" spans="1:6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Test Results</vt:lpstr>
      <vt:lpstr>Core Sample Testing</vt:lpstr>
      <vt:lpstr>LM Testing 1</vt:lpstr>
      <vt:lpstr>LM Testing 2</vt:lpstr>
      <vt:lpstr>LM Testing 3</vt:lpstr>
      <vt:lpstr>LM Testing 4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Hudon, Joe   (DTI/MTI)</dc:creator>
  <cp:lastModifiedBy>Hudon, Joe   (DTI/MTI)</cp:lastModifiedBy>
  <cp:lastPrinted>2023-03-14T16:48:36Z</cp:lastPrinted>
  <dcterms:created xsi:type="dcterms:W3CDTF">2020-03-12T12:08:42Z</dcterms:created>
  <dcterms:modified xsi:type="dcterms:W3CDTF">2023-04-28T13:22:54Z</dcterms:modified>
</cp:coreProperties>
</file>